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esumedellin-my.sharepoint.com/personal/merasso_esu_com_co/Documents/Documentos/ESU/2026/PROCESOS/SPO MTTO PARQUE AUTOMOTOR 2/PUBLICAR/"/>
    </mc:Choice>
  </mc:AlternateContent>
  <xr:revisionPtr revIDLastSave="1432" documentId="8_{5A6746D3-D82B-4FEC-948C-6238A1FAF4D0}" xr6:coauthVersionLast="47" xr6:coauthVersionMax="47" xr10:uidLastSave="{1FB10D91-6116-4B02-B2F8-715BA7E450EE}"/>
  <bookViews>
    <workbookView xWindow="-120" yWindow="-120" windowWidth="20730" windowHeight="11040" firstSheet="17" activeTab="19" xr2:uid="{06E0ABFF-B6F4-4EDE-A720-3A43D64D6EF9}"/>
  </bookViews>
  <sheets>
    <sheet name="3.3. Jurídica" sheetId="8" r:id="rId1"/>
    <sheet name="5,2. Fin y Org" sheetId="15" r:id="rId2"/>
    <sheet name="5.3.1. Experiencia" sheetId="18" r:id="rId3"/>
    <sheet name="5.3.3 trayectoria" sheetId="4" r:id="rId4"/>
    <sheet name="5.3.4. Centro de Servicios" sheetId="5" r:id="rId5"/>
    <sheet name="5.3.5 Puestos de trabajo" sheetId="24" r:id="rId6"/>
    <sheet name="5.3.6 Kit de Herramienta Básica" sheetId="25" r:id="rId7"/>
    <sheet name="5.3.7 Kit de Herramienta Especi" sheetId="26" r:id="rId8"/>
    <sheet name="5.3.8 CCTV" sheetId="27" r:id="rId9"/>
    <sheet name="5.3.9 Uso del suelo" sheetId="28" r:id="rId10"/>
    <sheet name="5.3.10 Concepto técnico de seg " sheetId="29" r:id="rId11"/>
    <sheet name="5.3.11. Cumplimiento de la norm" sheetId="32" r:id="rId12"/>
    <sheet name="5.3.12. Personal Mínimo Requeri" sheetId="33" r:id="rId13"/>
    <sheet name="5.4. Evaluación" sheetId="9" r:id="rId14"/>
    <sheet name="5.5.1. Económico" sheetId="35" r:id="rId15"/>
    <sheet name="5.5.2.1. Personal adicional " sheetId="36" r:id="rId16"/>
    <sheet name="5.5.2.2. Puestos de trabajo adi" sheetId="37" r:id="rId17"/>
    <sheet name="5.5.2.3. Certific de Distribuid" sheetId="38" r:id="rId18"/>
    <sheet name="5.5.2.4 MOTOGRUA" sheetId="39" r:id="rId19"/>
    <sheet name="5.5.3., 5.5.4., 5.5.5., Varios" sheetId="14" r:id="rId20"/>
  </sheets>
  <definedNames>
    <definedName name="_xlnm.Print_Titles" localSheetId="12">'5.3.12. Personal Mínimo Requeri'!$A:$A,'5.3.12. Personal Mínimo Requeri'!$1:$2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5" l="1"/>
  <c r="E19" i="15"/>
  <c r="E18" i="15"/>
  <c r="E17" i="15"/>
  <c r="E21" i="15" s="1"/>
  <c r="E16" i="15"/>
  <c r="E15" i="15"/>
  <c r="D20" i="15"/>
  <c r="D19" i="15"/>
  <c r="D17" i="15"/>
  <c r="D16" i="15"/>
  <c r="D15" i="15"/>
  <c r="C20" i="15"/>
  <c r="C19" i="15"/>
  <c r="C18" i="15"/>
  <c r="C17" i="15"/>
  <c r="C16" i="15"/>
  <c r="C15" i="15"/>
  <c r="B20" i="15"/>
  <c r="B19" i="15"/>
  <c r="B18" i="15"/>
  <c r="B17" i="15"/>
  <c r="B16" i="15"/>
  <c r="B15" i="15"/>
  <c r="E7" i="9"/>
  <c r="E6" i="9"/>
  <c r="D7" i="9"/>
  <c r="D6" i="9"/>
  <c r="P6" i="14"/>
  <c r="K8" i="39"/>
  <c r="J11" i="38"/>
  <c r="D4" i="9" s="1"/>
  <c r="M11" i="38"/>
  <c r="H7" i="36"/>
  <c r="B21" i="15" l="1"/>
  <c r="D21" i="15"/>
  <c r="C21" i="15"/>
  <c r="D5" i="9"/>
  <c r="L6" i="14"/>
  <c r="J7" i="37"/>
  <c r="I8" i="18"/>
  <c r="E8" i="39" l="1"/>
  <c r="B7" i="9"/>
  <c r="B6" i="9"/>
  <c r="B5" i="9"/>
  <c r="D11" i="38"/>
  <c r="B4" i="9" s="1"/>
  <c r="C7" i="9"/>
  <c r="C6" i="9"/>
  <c r="C5" i="9"/>
  <c r="G11" i="38"/>
  <c r="E3" i="35"/>
  <c r="E5" i="35" s="1"/>
  <c r="H3" i="35"/>
  <c r="H5" i="35" s="1"/>
  <c r="E5" i="9"/>
  <c r="N3" i="35"/>
  <c r="N5" i="35" s="1"/>
  <c r="E3" i="9" s="1"/>
  <c r="K3" i="35"/>
  <c r="K5" i="35" s="1"/>
  <c r="D3" i="9" s="1"/>
  <c r="G7" i="37"/>
  <c r="D7" i="37"/>
  <c r="M7" i="37"/>
  <c r="E4" i="9" s="1"/>
  <c r="F7" i="36"/>
  <c r="D7" i="36"/>
  <c r="K7" i="36"/>
  <c r="H6" i="14"/>
  <c r="E6" i="14"/>
  <c r="C4" i="9" l="1"/>
  <c r="D8" i="9"/>
  <c r="E8" i="9"/>
  <c r="B3" i="9"/>
  <c r="C3" i="9"/>
  <c r="B8" i="9" l="1"/>
  <c r="C8" i="9"/>
</calcChain>
</file>

<file path=xl/sharedStrings.xml><?xml version="1.0" encoding="utf-8"?>
<sst xmlns="http://schemas.openxmlformats.org/spreadsheetml/2006/main" count="1333" uniqueCount="596">
  <si>
    <t>MUNDOMOTRIZ S.A.S
NIT: 901.810.895-9</t>
  </si>
  <si>
    <t>RUTA 30 SOLUTIONS S.A.S
NIT:900.813.442-6</t>
  </si>
  <si>
    <t xml:space="preserve">JAFE S.A.S
NIT: 900.221.542-3
</t>
  </si>
  <si>
    <t xml:space="preserve">GAMA MOTORES
NIT: </t>
  </si>
  <si>
    <t>APORTADO</t>
  </si>
  <si>
    <t>FOLIO FÍSICO
N°</t>
  </si>
  <si>
    <t>OBSERVACIÓN</t>
  </si>
  <si>
    <t>REQUERIDO</t>
  </si>
  <si>
    <t>UBICACIÓN PLIEGO</t>
  </si>
  <si>
    <t>DESCRIPCIÓN REQUISITO</t>
  </si>
  <si>
    <t>3.3.1</t>
  </si>
  <si>
    <t>Carta de presentación (Anexo N° 1)</t>
  </si>
  <si>
    <t>SI</t>
  </si>
  <si>
    <t>1-3</t>
  </si>
  <si>
    <t>Carta firmada por representante legal, expresando aceptación del pliego de condicones y adendas</t>
  </si>
  <si>
    <t>NO</t>
  </si>
  <si>
    <t>1-2</t>
  </si>
  <si>
    <t>3-4</t>
  </si>
  <si>
    <t>3.3.2</t>
  </si>
  <si>
    <t>Documento identidad del representante legal</t>
  </si>
  <si>
    <t>4</t>
  </si>
  <si>
    <t xml:space="preserve">Fotocopia de cédula de ciudadanía por ambas caras Representante Legal Verónica Marcela Zapata </t>
  </si>
  <si>
    <t>3</t>
  </si>
  <si>
    <t xml:space="preserve">Fotocopia de cédula de ciudadanía por ambas caras Representante Legal John Nelson Zapata Franco </t>
  </si>
  <si>
    <t>5</t>
  </si>
  <si>
    <t>Fotocopia de cédula de ciudadanía por ambas caras Representante Legal Angel Marielo Osorno Franco</t>
  </si>
  <si>
    <t xml:space="preserve">Fotocopia de cédula de ciudadanía por ambas caras Representante Legal Alba Mery Delgado Pérez </t>
  </si>
  <si>
    <t>3.3.3</t>
  </si>
  <si>
    <t>Certificado de existencia y representación legal (Con fecha no anterior a 1 mes a la fecha del cierre) La duración de la persona jurídica no sea inferior al plazo del contrato y tres (3) años 
más.</t>
  </si>
  <si>
    <t>5-13</t>
  </si>
  <si>
    <t xml:space="preserve">Documento expedido el 21/08/2026
MUNDOMOTRIZ S.A.S NIT: 901.810.895-9
Objeto social: Mantenimiento y reparación de vehículos automotores
 Duración: indefinida
</t>
  </si>
  <si>
    <t>4-14</t>
  </si>
  <si>
    <t xml:space="preserve">Documento expedido el 31/08/2026
RUTA 30 SOLUTIONS S.A.S NIT: 900.813.442-6
Objeto social: prestación de servicios de mantenimiento preventivo y correctivo para todo tipo de vehículos.
 Duración: 01/06/2121
</t>
  </si>
  <si>
    <t>7-16</t>
  </si>
  <si>
    <t xml:space="preserve">Documento expedido el 02/09/2026 
JAFE S.A.S
Objeto social: Prestación de servicios de mantenimiento preventivo y correctivo para todo tipo de vehículos multimarcas.
 Duración: 04/06/2121
</t>
  </si>
  <si>
    <t>5-16</t>
  </si>
  <si>
    <t xml:space="preserve">Documento expedido el 14/08/2026
GAMA MOTORES S.A.S
Objeto social:  Prestar servicios de mantenimiento, reparación, soporte técnico, adecuación de vehículos automotores
 Duración: indefinida
</t>
  </si>
  <si>
    <t>Certificado de autorización para contratar, cuando aplique</t>
  </si>
  <si>
    <t>N/A</t>
  </si>
  <si>
    <t>15-16</t>
  </si>
  <si>
    <t>3.3.4</t>
  </si>
  <si>
    <t>Registro Único Tributario-RUT</t>
  </si>
  <si>
    <t>14-17</t>
  </si>
  <si>
    <t>Documento generado 17/07/2026
Actividad principal 4520
otras actividades 4542</t>
  </si>
  <si>
    <t>17-22</t>
  </si>
  <si>
    <t>Documento generado 02/09/2026
Actividad principal 4542</t>
  </si>
  <si>
    <t>17 -21</t>
  </si>
  <si>
    <t>Documento generado 24/08/2026
Actividad 4520</t>
  </si>
  <si>
    <t>17-21</t>
  </si>
  <si>
    <t>Documento generado 27/07/2026
Actividad 4520</t>
  </si>
  <si>
    <t>3.3.5</t>
  </si>
  <si>
    <t>Acreditación Certificación de Pagos de sistema de Seguridad Social Integral y Parafiscales- (Anexo 2)</t>
  </si>
  <si>
    <t>18-21</t>
  </si>
  <si>
    <t xml:space="preserve">Certificación expedida por Revisora Fiscal </t>
  </si>
  <si>
    <t>23-24</t>
  </si>
  <si>
    <t>23-27</t>
  </si>
  <si>
    <t>22-33</t>
  </si>
  <si>
    <t xml:space="preserve">SI
Debe ajustar anexo 2 con el No. de CC correcta de la revisora fiscal </t>
  </si>
  <si>
    <t>3.3.6</t>
  </si>
  <si>
    <t>Registro Único de Proponentes – RUP (30 dias calendario)781815</t>
  </si>
  <si>
    <t>22-65</t>
  </si>
  <si>
    <t>Documento expedido el 03/09/2026
Código clasificación UNSPS 781815
Renovado, en firme. 
No reporta multas ni sanciones</t>
  </si>
  <si>
    <t>26-195</t>
  </si>
  <si>
    <t>Documento expedido el 01/09/2026
Código clasificación UNSPS 781815
Renovado, en firme. 
No reporta multas ni sanciones</t>
  </si>
  <si>
    <t>29-103</t>
  </si>
  <si>
    <t>Documento expedido el 24/08/2026
Código clasificación UNSPS 781815
Renovado, en firme. 
No presenta sanciones ni multas</t>
  </si>
  <si>
    <t>34-58</t>
  </si>
  <si>
    <t>Documento expedido el 14/08/2026
Código clasificación UNSPS 781815
Renovado, en firme. 
Se presenta RUP de la pág 1 a 25</t>
  </si>
  <si>
    <t>SI
Debe aportar el RUP completo Pag 26 a 632</t>
  </si>
  <si>
    <t>3.3.7</t>
  </si>
  <si>
    <t>Certificado de Procuraduría General de la Nación de la empresa y RL</t>
  </si>
  <si>
    <t>66-67</t>
  </si>
  <si>
    <t xml:space="preserve">Consultado 03/09/2026
</t>
  </si>
  <si>
    <t>197-198</t>
  </si>
  <si>
    <t xml:space="preserve">Consultado 22/08/2026
</t>
  </si>
  <si>
    <t>105-106</t>
  </si>
  <si>
    <t xml:space="preserve">Consultado 24/08/2026
</t>
  </si>
  <si>
    <t>59-60</t>
  </si>
  <si>
    <t>3.3.8</t>
  </si>
  <si>
    <t>Certificado de Contraloría General de la Nación de la empresa y del RL</t>
  </si>
  <si>
    <t>68-69</t>
  </si>
  <si>
    <t>199-200</t>
  </si>
  <si>
    <t>109-111</t>
  </si>
  <si>
    <t>61-62</t>
  </si>
  <si>
    <t>3.3.9</t>
  </si>
  <si>
    <t xml:space="preserve">Certificado de antecedentes judiciales </t>
  </si>
  <si>
    <t>70-71</t>
  </si>
  <si>
    <t>201-202</t>
  </si>
  <si>
    <t xml:space="preserve">Consultado 07/09/2026
</t>
  </si>
  <si>
    <t>113-114</t>
  </si>
  <si>
    <t>63-64</t>
  </si>
  <si>
    <t>3.3.10</t>
  </si>
  <si>
    <t>Certificado del Registro Nacional de Medidas Correctivas-RNMC, donde conste que a la persona o representante legal no le han sido impuestas multas por infracción del Código de Policía o, si presenta multas</t>
  </si>
  <si>
    <t>72-73</t>
  </si>
  <si>
    <t>203</t>
  </si>
  <si>
    <t>115-116</t>
  </si>
  <si>
    <t>65</t>
  </si>
  <si>
    <t>3.3.11</t>
  </si>
  <si>
    <t xml:space="preserve">Certificado de la Consulta de Inhabilidades de la Ley 1918 de 2018 </t>
  </si>
  <si>
    <t>74</t>
  </si>
  <si>
    <t>204</t>
  </si>
  <si>
    <t>117-118</t>
  </si>
  <si>
    <t>66</t>
  </si>
  <si>
    <t>3.3.12</t>
  </si>
  <si>
    <t>Certificado REDAM</t>
  </si>
  <si>
    <t>75</t>
  </si>
  <si>
    <t>205</t>
  </si>
  <si>
    <t>119</t>
  </si>
  <si>
    <t xml:space="preserve">Consultado 01/09/2026
</t>
  </si>
  <si>
    <t>67</t>
  </si>
  <si>
    <t xml:space="preserve">Consultado 08/09/2026
</t>
  </si>
  <si>
    <t>3.3.13</t>
  </si>
  <si>
    <t>Diligenciar formato de autorización de tratamiento de datos personales (anexo 3)</t>
  </si>
  <si>
    <t>76-77</t>
  </si>
  <si>
    <t>Anexo No. 3 expedido el 10/09/2026</t>
  </si>
  <si>
    <t>206</t>
  </si>
  <si>
    <t>Anexo No. 3 expedido el 10/06/2026</t>
  </si>
  <si>
    <t>121</t>
  </si>
  <si>
    <t xml:space="preserve">Anexo No. 3 </t>
  </si>
  <si>
    <t>68</t>
  </si>
  <si>
    <t>3.3.14</t>
  </si>
  <si>
    <t xml:space="preserve">Garantía para cubrir los riesgos derivados del incumplimiento del ofrecimiento:
El proponente deberá anexar garantía de seriedad de la propuesta, 
a favor de la EMPRESA PARA LA SEGURIDAD Y SOLUCIONES URBANAS 
ESU”, con NIT. 890.984.761-8, constituida ante una compañía de seguros o entidad 
bancaria legalmente establecida en Colombia, o patrimonio autónomo, y que 
contenga los siguientes aspectos:
$1.500.000.000 
Vigencia: Tres (3) meses
Tomador y/o afianzado: La garantía deberá tomarse con el nombre o razón social 
que figura en el Certificado de Existencia y Representación Legal expedido por la 
Cámara de Comercio. 
Asegurado y beneficiario: Empresa para la Seguridad y Soluciones Urbanas – ESU. 
Objeto y numero del proceso y lote. 
Firmas del tomador y de la aseguradora que la expide </t>
  </si>
  <si>
    <t>78-83</t>
  </si>
  <si>
    <t>Póliza No. 65-44-101251848
Seguros del Estado S.A</t>
  </si>
  <si>
    <t>207-2028</t>
  </si>
  <si>
    <t>Póliza No. CEA-100002090
Compañía Mundial de Seguros  S.A</t>
  </si>
  <si>
    <t>125-139</t>
  </si>
  <si>
    <t>Póliza No.CEA-100002089
Compañía Mundial de Seguros S.A</t>
  </si>
  <si>
    <t>69-81</t>
  </si>
  <si>
    <t>Póliza No.400078709
Nacional de Seguros S.A</t>
  </si>
  <si>
    <t>3.3.15</t>
  </si>
  <si>
    <t>Documentación para acreditar la implementación del sistema de gestión de
seguridad en el trabajo (SG-SST)</t>
  </si>
  <si>
    <t xml:space="preserve">RESULTADO </t>
  </si>
  <si>
    <t>NO HABILITADO</t>
  </si>
  <si>
    <t>5.	CAPITULO - VERIFICACIÓN Y EVALUACIÓN DE LAS PROPUESTAS
5.2. CAPACIDAD FINANCIERA Y ORGANIZACIONAL</t>
  </si>
  <si>
    <t>NOMBRE DEL PROPONENTE</t>
  </si>
  <si>
    <t>Clasificación</t>
  </si>
  <si>
    <t>NIT</t>
  </si>
  <si>
    <t>Corte de la información financiera</t>
  </si>
  <si>
    <t>Fecha de RUP</t>
  </si>
  <si>
    <t>Activo Corriente</t>
  </si>
  <si>
    <t>Activo Total</t>
  </si>
  <si>
    <t>Pasivo Corriente</t>
  </si>
  <si>
    <t>Pasivo Total</t>
  </si>
  <si>
    <t>Patrimonio Neto</t>
  </si>
  <si>
    <t>Utilidad Operacional</t>
  </si>
  <si>
    <t>Gastos de intereses</t>
  </si>
  <si>
    <t>LIQUIDEZ</t>
  </si>
  <si>
    <t>ENDEUDAMIENTO</t>
  </si>
  <si>
    <t>CAPITAL DE W</t>
  </si>
  <si>
    <t>% COBERTURA DE INTERESES</t>
  </si>
  <si>
    <t>% RENTABILIDAD DEL PATRIMONIO</t>
  </si>
  <si>
    <t>% RENTABILIDAD DEL ACTIVO</t>
  </si>
  <si>
    <t>RESULTADO</t>
  </si>
  <si>
    <t>5. CAPITULO - VERIFICACIÓN Y EVALUACIÓN DE LAS PROPUESTAS
5.3. CAPACIDAD TÉCNICA
5.3.1 Experiencia General Habilitante</t>
  </si>
  <si>
    <t>3. MUNDOMOTRIZ S.A.S
NIT. 901.810.895-9</t>
  </si>
  <si>
    <t>Contrato 1</t>
  </si>
  <si>
    <t>Contrato 2</t>
  </si>
  <si>
    <t>Contrato 3</t>
  </si>
  <si>
    <t>Folio</t>
  </si>
  <si>
    <t>565-586</t>
  </si>
  <si>
    <t xml:space="preserve">Contratos certificados en papel membrete ejecutados y terminados con entidades públicas o privadas </t>
  </si>
  <si>
    <t>Contratos certificados inscritos en el RUP codigo 781815</t>
  </si>
  <si>
    <t>Contratos certificados cuyo objeto y/o alcance y/o actividades estén relacionadas con Mantenimiento y Reparación para Motocicletas, máximo 3 contratos</t>
  </si>
  <si>
    <t>POLICIA METROPOLITANA DEL VALLE DE ABURRA No. SA MC 005 2021 -12-7-10070-21</t>
  </si>
  <si>
    <t>EMPRESAS PÚBLICAS DE JARDÍN S.A. E.S.P No. 200-06-09-046 de 2025</t>
  </si>
  <si>
    <t xml:space="preserve">Contratos certificados cuya sumatoria sea igual o superior a  MIL QUINIENTOS (1500) SMMLV </t>
  </si>
  <si>
    <t>ANEXO No 5- RELACION EXPERIENCIA GENERAL HABILITANTE</t>
  </si>
  <si>
    <t>APORTA ANEXO-FOLIO 564</t>
  </si>
  <si>
    <t>CUMPLE CON ESTE CONTRATO</t>
  </si>
  <si>
    <t>APORTAN EL CONTRATO PERO NO SE TIENEN EN CUENTA PARA LA EXPERIENCIA, DADO QUE,  EL OBJETO NO ES AFIN AL PRESENTE LOTE</t>
  </si>
  <si>
    <t>CUMPLE</t>
  </si>
  <si>
    <t>5. CAPITULO - VERIFICACIÓN Y EVALUACIÓN DE LAS PROPUESTAS
5.3. CAPACIDAD TÉCNICA 
5.3.3. Trayectoria</t>
  </si>
  <si>
    <t>Años</t>
  </si>
  <si>
    <t>Verificación</t>
  </si>
  <si>
    <t xml:space="preserve">El participante deberá acreditar como mínimo dos (2) años de trayectoria en el mercado, a  través de la fecha de la matricula del registro mercantil sede principal y/o certificado de existencia  y representación. Así mismo deberá diligenciar el </t>
  </si>
  <si>
    <t>2 años
11 de marzo de 2024</t>
  </si>
  <si>
    <t>Certificado de Existencia y Representación Legal</t>
  </si>
  <si>
    <t xml:space="preserve">ANEXO No 9 - TRAYECTORIA. </t>
  </si>
  <si>
    <t>Aporta el Anexo</t>
  </si>
  <si>
    <t>HABILITADO</t>
  </si>
  <si>
    <t xml:space="preserve">5. CAPITULO - VERIFICACIÓN Y EVALUACIÓN DE LAS PROPUESTAS
5.3. CAPACIDAD TÉCNICA 
5.3.4. Centro de servicios </t>
  </si>
  <si>
    <t>DIRECCION</t>
  </si>
  <si>
    <t>ARQUITECTO</t>
  </si>
  <si>
    <t>(SG-SST</t>
  </si>
  <si>
    <t xml:space="preserve"> Deberán acreditar la disponibilidad de al menos un (1) centro de servicios o taller ubicado en el Distrito Especial de Medellín, el cual deberá contar con la capacidad técnica, operativa y logística necesaria para la atención de motocicletas multimarca. 
El establecimiento de comercio deberá disponer de un área mínima de 200m2 para el  mantenimiento integral de motocicletas, la cual deberá estar debidamente demarcada y evidenciada en los planos que se entregan para su verificación, lo que indica que no se tendrán en cuenta áreas administrativas (tales como: oficinas, archivo recepción, cocinetas,  Vestier, etc.) ni el almacén de repuestos.</t>
  </si>
  <si>
    <t>MEDELLIN
CALLE 65 #55 A 43
BARRIO CHAGUALO</t>
  </si>
  <si>
    <t>JUAN GABRIEL SANCHEZ
MATRICULA
A26512014-1067850744</t>
  </si>
  <si>
    <t>MARIA ISABEL CECILIA CARDENAS VELEZ</t>
  </si>
  <si>
    <t>CONTRATO DE ARRENDAMIENTO CON SUS RESPECTIVOS OTRO SÍ</t>
  </si>
  <si>
    <t>123-154</t>
  </si>
  <si>
    <t>5. CAPITULO - VERIFICACIÓN Y EVALUACIÓN DE LAS PROPUESTAS
5.3. CAPACIDAD TÉCNICA 
5.3.5. Puestos de trabajo</t>
  </si>
  <si>
    <t>Cant de puestos</t>
  </si>
  <si>
    <t>El proponente deberá contar con un mínimo de diez (10) puestos de trabajo instalados y en y en funcionamiento, estos deberán estar debidamente pintados y demarcados con zonas de libre circulación, para el mantenimiento de las motocicletas. Cada puesto de trabajo debe estar demarcado con zonas de libre circulación y debe disponer de mesa elevadora neumática e hidráulica y por cada dos (2) puestos de trabajo un (1) kit con la herramienta básica.</t>
  </si>
  <si>
    <t>CUMPLE CON LAS CONDICIONES DE LOS PUESTOS DE TRABAJO, SE VERIFICAN LOS PUESTOS  EN LA VISITA TECNICA</t>
  </si>
  <si>
    <t>NO CUMPLE</t>
  </si>
  <si>
    <t>5. CAPITULO - VERIFICACIÓN Y EVALUACIÓN DE LAS PROPUESTAS
5.3. CAPACIDAD TÉCNICA 
5.3.6. Kit de herramienta básica</t>
  </si>
  <si>
    <t>Cantidad</t>
  </si>
  <si>
    <t>JUEGO DE LLAVES HEXAGONALES</t>
  </si>
  <si>
    <t>VERIFICADO EN VISITA</t>
  </si>
  <si>
    <t>588-589</t>
  </si>
  <si>
    <t>KIT DESTORNILLADORES(Mínimo 4 de pla y 4 de estrella)</t>
  </si>
  <si>
    <t>JUEGO DE DADOS Y RATCHET (con un mínimo de copas hasta la 32)</t>
  </si>
  <si>
    <t>ALICATE</t>
  </si>
  <si>
    <t>KIT LLAVES ALLEN</t>
  </si>
  <si>
    <t>PINZA PROFESIONAL DE PUNTA</t>
  </si>
  <si>
    <t>MARTILLO DE GOMA</t>
  </si>
  <si>
    <t>LLAVE DE EXPANSIÓN</t>
  </si>
  <si>
    <t>HOMBRESOLO</t>
  </si>
  <si>
    <t>CORTAFRÍO</t>
  </si>
  <si>
    <t>MULTIMETRO</t>
  </si>
  <si>
    <t>5. CAPITULO - VERIFICACIÓN Y EVALUACIÓN DE LAS PROPUESTAS
5.3. CAPACIDAD TÉCNICA 
5.3.7. Kit de herramienta especializada</t>
  </si>
  <si>
    <t>SCANNER OBD MULTIMARCA</t>
  </si>
  <si>
    <t>590-591</t>
  </si>
  <si>
    <t>SE VERIFICA EN VISITA TECNICA</t>
  </si>
  <si>
    <t>MESA ELEVADORA NEUMÁTICA E HIDRAÚLICA</t>
  </si>
  <si>
    <t>SOLDADOR ELÉCTRICO</t>
  </si>
  <si>
    <t>PISTOLA NEUMÁTICA</t>
  </si>
  <si>
    <t>TORQUÍMETRO</t>
  </si>
  <si>
    <t>CALIBRADOR DE LÁMINAS (Galgas)</t>
  </si>
  <si>
    <t>COMPRESOR DE AIRE</t>
  </si>
  <si>
    <t>RED DE AIRE</t>
  </si>
  <si>
    <t>MEDIDOR DE PRESION LLANTA</t>
  </si>
  <si>
    <t>DESTORNILLADOR DE IMPACTO</t>
  </si>
  <si>
    <t>BOMBA DE VACÍO PARA PURGAR FRENOS</t>
  </si>
  <si>
    <t>EXTRACTOR DE VOLANTES (1 de Suzuki y 1 de Yamaha)</t>
  </si>
  <si>
    <t>ANALIZADOR DE BATERÍA</t>
  </si>
  <si>
    <t>CARGADOR DE BATERIA</t>
  </si>
  <si>
    <t>EQUIPO DE LUBRICACIÓN (EXTRACTOR)</t>
  </si>
  <si>
    <t>MULTIMETRO DIGITAL</t>
  </si>
  <si>
    <t>5. CAPITULO - VERIFICACIÓN Y EVALUACIÓN DE LAS PROPUESTAS
5.3. CAPACIDAD TÉCNICA 
5.3.8. CCTV</t>
  </si>
  <si>
    <t>DIAS DE GRABACIÓN</t>
  </si>
  <si>
    <t>Los talleres deberán contar con un sistema de circuito cerrado de televisión (CCTV), el cual deberá permitir su ampliación o escalabilidad conforme a las necesidades que identifique la supervisión, con el fin de garantizar el control y seguimiento de las actividades.
En caso de presentarse fallas en cualquiera de los equipos que integran el sistema de CCTV, el contratista deberá realizar su reparación o reposición en un plazo máximo de veinticuatro (24) horas, con el fin de evitar la pérdida de registros y evidencias.
Así mismo, el sistema deberá garantizar que las grabaciones se almacenen en una resolución mínima en alta definición (HD) para la totalidad de las cámaras, con una capacidad mínima de almacenamiento no inferior a treinta (30) días, donde se realice el respectivo backup, el cual deberá ser guardado durante los siguientes sesenta (60) días.
La acreditación de lo anteriormente descrito se realizará mediante la visita técnica efectuada por la Entidad, en la cual se verificará la existencia, funcionamiento y cumplimiento de las condiciones exigidas para el sistema de CCTV y quedará consignada en el acta.</t>
  </si>
  <si>
    <t>160-174</t>
  </si>
  <si>
    <t>SE VERIFICA LAS CONDICIONES MINIMAS REQUERIDA EN LA VISITA TECNICA</t>
  </si>
  <si>
    <t>5. CAPITULO - VERIFICACIÓN Y EVALUACIÓN DE LAS PROPUESTAS
5.3. CAPACIDAD TÉCNICA 
5.3.9. Uso del Suelo</t>
  </si>
  <si>
    <t>El proponente deberá acreditar que el establecimiento de comercio donde se ejecutarán las
actividades objeto del contrato cuenta con un uso del suelo compatible con dichas actividades, de conformidad con la normativa urbanística vigente.
Para tal efecto, deberá aportar:
• Concepto técnico de uso del suelo expedido por la autoridad competente, o
• Documento equivalente emitido por la Secretaría de Planeación municipal o distrital, o
quien haga sus veces
Lo anterior, en cumplimiento de lo dispuesto en la Ley 388 de 1997, el Decreto 1077 de 2015 y
el Plan de Ordenamiento Territorial (POT) vigente del municipio donde se encuentre ubicado el establecimiento.</t>
  </si>
  <si>
    <t>CURADURIA URBANA PRIMERA DE MEDELLIN
PERMITIDA
CALLE 65 #55 A 43</t>
  </si>
  <si>
    <t>175-176</t>
  </si>
  <si>
    <t>CURADURIA URBANA TERCERA DE MEDELLIN
PERMITIDA
CALLE 30 No 59-66</t>
  </si>
  <si>
    <t>5. CAPITULO - VERIFICACIÓN Y EVALUACIÓN DE LAS PROPUESTAS
5.3. CAPACIDAD TÉCNICA 
5.3.10. Concepto técnico de seguridad humana y protección contra incendios</t>
  </si>
  <si>
    <t>El proponente deberá acreditar que el establecimiento de comercio donde se ejecutarán las  actividades objeto del contrato cumple con las condiciones de seguridad humana</t>
  </si>
  <si>
    <t>INSPECCIÓN No. 12593
HASTA 25/05/2027</t>
  </si>
  <si>
    <t>177-180</t>
  </si>
  <si>
    <r>
      <t>Concepto Técnico de Bomberos vigente
Documento equivalente que haga sus veces, emitido por la autoridad de gestión del riesgo o entidad competente conforme a la organización administrativa del respectivo municipio o distrito. 
Encontrarse vigente al momento del cierre del proceso. 
Corresponder exactamente a la dirección del establecimiento donde se ejecutará el  contrato.
Contener concepto</t>
    </r>
    <r>
      <rPr>
        <b/>
        <sz val="11"/>
        <color theme="1"/>
        <rFont val="Aptos Narrow"/>
        <family val="2"/>
        <scheme val="minor"/>
      </rPr>
      <t xml:space="preserve"> favorable o apto</t>
    </r>
    <r>
      <rPr>
        <sz val="11"/>
        <color theme="1"/>
        <rFont val="Aptos Narrow"/>
        <family val="2"/>
        <scheme val="minor"/>
      </rPr>
      <t xml:space="preserve"> para el desarrollo de la actividad económica  propuesta. 
No presentar condicionamientos pendientes, medidas correctivas vigentes o requerimientos no subsanados que afecten la operación. 
Incluir, cuando aplique, la clasificación del nivel de riesgo del establecimiento conforme a la actividad desarrollada.</t>
    </r>
  </si>
  <si>
    <t xml:space="preserve">5. CAPITULO - VERIFICACIÓN Y EVALUACIÓN DE LAS PROPUESTAS
5.3. CAPACIDAD TÉCNICA 
5.3.11. Cumplimiento de la normativa Ambiental: </t>
  </si>
  <si>
    <t>Para ello, deberá aportar evidencia de los siguientes documentos: 
• Registro como generador de residuos peligrosos ante la autoridad ambiental  competente vigente. 
• Contrato o certificación vigente con gestor autorizado para la recolección y disposición 
final de residuos peligrosos. 
• Procedimiento o plan de manejo de residuos peligrosos implementado en sus instalaciones. 
Cuando el proponente, de acuerdo con la cantidad de residuos peligrosos generados y la normativa ambiental vigente, no se encuentre obligado a realizar el registro como generador de RESPEL, no será exigible la presentación de dicho registro. 
En este caso, el proponente deberá acreditar que realiza una adecuada gestión de los residuos peligrosos generados en el desarrollo de sus actividades mediante la presentación de certificaciones, constancias, manifiestos, certificados de entrega y/o disposición final, contratos o documentos equivalentes, expedidos por el gestor autorizado o por el tercero encargado de su manejo, que permitan verificar la correcta entrega, tratamiento, aprovechamiento y/o disposición final de los residuos peligrosos.</t>
  </si>
  <si>
    <t>ACLARA MEDIANTE CERTIFICACIÓN QUE NO ESTAN OBLIGADOS SEGÚN CANTIDAD DE RESIDIOS Y APORTA DOCUMENTOS PARA EL MECANISMO DE LA DISPOSICIÓN DE LOS MISMOS.</t>
  </si>
  <si>
    <t>181-243</t>
  </si>
  <si>
    <t>JEFE O COORDINADOR</t>
  </si>
  <si>
    <t>PROPONENTE</t>
  </si>
  <si>
    <t>Nombre y apellidos</t>
  </si>
  <si>
    <t>Hoja de vida</t>
  </si>
  <si>
    <t>Documento de Identidad.</t>
  </si>
  <si>
    <t xml:space="preserve"> Técnico,  técnico profesional, tecnólogo o profesional en áreas administrativas, mecánicas,  automotrices o afines en áreas administrativas o afines, o en áreas mecánicas.</t>
  </si>
  <si>
    <t>Contrato firmado por ambas partes.
VINCULACION MINIMO DE 1 MES</t>
  </si>
  <si>
    <t>Certificados laborales o contractuales</t>
  </si>
  <si>
    <t xml:space="preserve">EXPERIENCIA MINIMO 3 AÑOS
en cargos similares </t>
  </si>
  <si>
    <t>OBSERVACIONES</t>
  </si>
  <si>
    <t>FOLIO</t>
  </si>
  <si>
    <t>3. MUNDOMOTRIZ
NIT. 901.810.895-9</t>
  </si>
  <si>
    <t>LUIS FERNANDO RAMIREZ</t>
  </si>
  <si>
    <t>INGENIERO INDUSTRIAL</t>
  </si>
  <si>
    <t>1/06/2026
INDEFINIDO</t>
  </si>
  <si>
    <t>SERAUTOS</t>
  </si>
  <si>
    <t>3 AÑOS, 2 MESES Y 11 DIAS</t>
  </si>
  <si>
    <t>417-428</t>
  </si>
  <si>
    <t>27/09/2023
INDEFINIDO</t>
  </si>
  <si>
    <t>5.JAFE S.A.S.
900.221.542-3</t>
  </si>
  <si>
    <t>LUZ ADIELA CARDENAS TOBON</t>
  </si>
  <si>
    <t>43.810.739</t>
  </si>
  <si>
    <t>CONTADORA PÚBLICA</t>
  </si>
  <si>
    <t>01/01/2017
TERMINO FIJO</t>
  </si>
  <si>
    <t>JAFE</t>
  </si>
  <si>
    <t>Mecánico Automotriz:</t>
  </si>
  <si>
    <t>minimo 5</t>
  </si>
  <si>
    <t xml:space="preserve">Mínimo de cinco
mecánicos automotrices o mecánicos de motocicleta, </t>
  </si>
  <si>
    <t>experiencia mínima de un (1) año</t>
  </si>
  <si>
    <t>JOSE ALEXANDER LEON ROMERO</t>
  </si>
  <si>
    <t>71.361.893</t>
  </si>
  <si>
    <t>MECANICA DE MOTOS</t>
  </si>
  <si>
    <t>INDEFINIDO 1/08/2025</t>
  </si>
  <si>
    <t>3 AÑOS, 2 MESES Y 29 DIAS</t>
  </si>
  <si>
    <t>594-608</t>
  </si>
  <si>
    <t>VICTOR ALEJANDRO CALVACHI CASTRO</t>
  </si>
  <si>
    <t>98.532.153</t>
  </si>
  <si>
    <t>TECNOLOGO EN MECANICA AUTOMOTRIZ</t>
  </si>
  <si>
    <t>INDEFINIDO 1/08/2026</t>
  </si>
  <si>
    <t>609-639</t>
  </si>
  <si>
    <t>SANTIAGO ACEVEDO CASTAÑEDA</t>
  </si>
  <si>
    <t>1.040.757.852</t>
  </si>
  <si>
    <t>MANTENIMIENTO DE MOTORES GASOLINA Y GAS</t>
  </si>
  <si>
    <t>INDEFINIDO
01/08/2026</t>
  </si>
  <si>
    <t>2 AÑOS, SEIS MESES Y 26 DIAS</t>
  </si>
  <si>
    <t>640-648</t>
  </si>
  <si>
    <t>DAVID ALEXANDER LOPEZ SERNA</t>
  </si>
  <si>
    <t>1.039.452.356</t>
  </si>
  <si>
    <t>TECNOLOGO EN MANTENIMIENTO MECATRONICO DE AUTOMOTORES</t>
  </si>
  <si>
    <t>INDEFINIDO
 1/08/2026</t>
  </si>
  <si>
    <t>2 AÑOS, 1 MES Y 21 DIAS</t>
  </si>
  <si>
    <t xml:space="preserve">649-662
</t>
  </si>
  <si>
    <t>JOSE ANDRES CALVICHE CASTRO</t>
  </si>
  <si>
    <t>98.535.216</t>
  </si>
  <si>
    <t>BACHILLER TECNICO INDUSTRIAL EN MECANICA AUTOMOTRIZ Y DIESEL</t>
  </si>
  <si>
    <t>COCHEXPRESS S.A.S
SERAUTOS</t>
  </si>
  <si>
    <t>10 AÑOS, 4 MESES Y 22 DIAS</t>
  </si>
  <si>
    <t>663-676</t>
  </si>
  <si>
    <t>TÉCNICO EN MANTENIMIENTO DE MOTOCICLETAS</t>
  </si>
  <si>
    <t>COCHE EXPRESS</t>
  </si>
  <si>
    <t>5. JAFE S.A.S.
900.221.542-3</t>
  </si>
  <si>
    <t xml:space="preserve">
JAFE</t>
  </si>
  <si>
    <t>DIEGO ALEXANDER GUTIERREZ ZAPATA</t>
  </si>
  <si>
    <t>TÉCNICO LABORAL POR COMPETENCIAS EN MANTENIMIENTO Y REPARACIÓN DE MOTOS</t>
  </si>
  <si>
    <t>INDEFINIDO
19/03/2024</t>
  </si>
  <si>
    <t>1.152.214.098</t>
  </si>
  <si>
    <t>FIJO
07/12/2023</t>
  </si>
  <si>
    <t>2 AÑOS, 7 MESES Y 7 DÍAS</t>
  </si>
  <si>
    <t xml:space="preserve">
5.5. FACTORES DE EVALUACIÓN</t>
  </si>
  <si>
    <t>Factor de Evaluación</t>
  </si>
  <si>
    <t>Factor Económico</t>
  </si>
  <si>
    <t>Factor Técnico</t>
  </si>
  <si>
    <t>Emprendimiento de Mujeres</t>
  </si>
  <si>
    <t>Estimulo a la Industria Nacional Colombiana</t>
  </si>
  <si>
    <t>Personal con Discapacidad</t>
  </si>
  <si>
    <t>TOTAL PUNTOS</t>
  </si>
  <si>
    <t>5. CAPITULO - VERIFICACIÓN Y EVALUACIÓN DE LAS PROPUESTAS
5.5. FACTORES DE EVALUACIÓN
5.5.1. Factor Económico</t>
  </si>
  <si>
    <t>ÍTEM</t>
  </si>
  <si>
    <t>REQUERIMIENTO</t>
  </si>
  <si>
    <t>PUNTAJE MAXIMO EVALUABLE</t>
  </si>
  <si>
    <t>%</t>
  </si>
  <si>
    <t>Puntos</t>
  </si>
  <si>
    <t>A</t>
  </si>
  <si>
    <t xml:space="preserve">Porcentaje base de descuento será del cuatro por ciento (4%), por lo cual los proponentes  deberán presentar su oferta para este criterio a partir de dicho porcentaje, pudiendo ofertar  hasta un máximo del veinte por ciento (20%) para efectos de la asignación de puntaje </t>
  </si>
  <si>
    <t>ANEXO No. 10</t>
  </si>
  <si>
    <t>OK</t>
  </si>
  <si>
    <t xml:space="preserve">TOTAL </t>
  </si>
  <si>
    <t>-</t>
  </si>
  <si>
    <t xml:space="preserve">5. CAPITULO - VERIFICACIÓN Y EVALUACIÓN DE LAS PROPUESTAS
5.5. FACTORES DE EVALUACIÓN
5.5.2.1. Personal adicional (120puntos) </t>
  </si>
  <si>
    <t>CAPACIDAD TÉCNICA</t>
  </si>
  <si>
    <t>puntos</t>
  </si>
  <si>
    <t>folio</t>
  </si>
  <si>
    <t>1 Mecánico</t>
  </si>
  <si>
    <t>B</t>
  </si>
  <si>
    <t>2 Mecánicos</t>
  </si>
  <si>
    <t>C</t>
  </si>
  <si>
    <t>3 Mecánicos</t>
  </si>
  <si>
    <t>678-726</t>
  </si>
  <si>
    <t>ANEXO No. 20</t>
  </si>
  <si>
    <t xml:space="preserve">5. CAPITULO - VERIFICACIÓN Y EVALUACIÓN DE LAS PROPUESTAS
5.5. FACTORES DE EVALUACIÓN
5.5.2.2. Puestos de trabajo adicional (120puntos) </t>
  </si>
  <si>
    <t>OBSERVACION</t>
  </si>
  <si>
    <t>1-2 puestos adicionales</t>
  </si>
  <si>
    <t>3-4 puestos adicionales</t>
  </si>
  <si>
    <t>5 puestos o más</t>
  </si>
  <si>
    <t>Anexo No. 21</t>
  </si>
  <si>
    <t>5. CAPITULO - VERIFICACIÓN Y EVALUACIÓN DE LAS PROPUESTAS
5.5. FACTORES DE EVALUACIÓN
5.5.2.3.	Certificación de Distribuidor Autorizado (120 puntos)</t>
  </si>
  <si>
    <t xml:space="preserve">Se otorgarán hasta ciento veinte (120) puntos al proponente que acredite, mediante certificación vigente, su condición de distribuidor autorizado, proveedor autorizado, comercializador autorizado, o mediante carta expedida por fabricante, importador, concesionario o proveedor autorizado, que certifique que el oferente adquiere y suministra repuestos originales de las marcas referenciadas de motocicletas.
Cuando el oferente acredite el requisito a través de la calidad de proveedor autorizado, comercializador autorizado, o mediante una relación comercial con un tercero que a su vez sea distribuidor mayorista, importador o concesionario oficial de la marca esto es, cuando el oferente no ostente directamente la condición de distribuidor, importador o concesionario autorizado por el fabricante, deberá aportar, junto con su propia certificación o carta comercial, el soporte que acredite que dicho tercero (su proveedor) cuenta efectivamente con la autorización vigente del fabricante o representante de marca para la comercialización de los repuestos originales correspondientes. 
</t>
  </si>
  <si>
    <t>• AKT
• AUTECO
• HONDA
• KAWASAKI
• SUZUKI
• YAMAHA</t>
  </si>
  <si>
    <t>5. CAPITULO - VERIFICACIÓN Y EVALUACIÓN DE LAS PROPUESTAS
5.5. FACTORES DE EVALUACIÓN
5.5.2.4 Moto grúa</t>
  </si>
  <si>
    <t>PUNTOS</t>
  </si>
  <si>
    <t>Se otorgarán ciento veinte (120) puntos al proponente que acredite la disponibilidad de una (1) moto grúa o cualquier otro vehículo o equipo técnicamente equivalente y deberá acreditar, el cumplimiento de las siguientes especificaciones técnicas mínimas: 
(i)	Capacidad de carga mínima de 500 kg para movilizar simultáneamente mínimo dos (2) motocicletas de hasta 200 kg cada una; 
(ii)	Plataforma o platón especializado de mínimo 3 metros de longitud por 1.8 metros de ancho, en lámina estriada antideslizante; 
(iii)	Rampa de acceso, manual o hidráulica, de mínimo 35-40 cm de ancho y ángulo máximo de 15°; 
(iv)	Sistema de sujeción con mínimo dos (2) puntos de anclaje por motocicleta mediante correas tipo trinquete de 400 kg de capacidad; y 
(v)	Sistema de iluminación y señalización reglamentaria conforme a las normas de tránsito vigentes.</t>
  </si>
  <si>
    <t>CONVENIO COMERCIAL 
PLACA: WPS412
MODELO: 2020
NPR</t>
  </si>
  <si>
    <t>729-734</t>
  </si>
  <si>
    <t>Matrícula de propiedad y/o contrato de la moto grúa</t>
  </si>
  <si>
    <t>No. 10029621157
PLACA:WPS412</t>
  </si>
  <si>
    <t>SOAT vigente</t>
  </si>
  <si>
    <t>Certificado de revisión técnico mecánica vigente</t>
  </si>
  <si>
    <t>Carta de compromiso</t>
  </si>
  <si>
    <t>729-730</t>
  </si>
  <si>
    <t>ITEM</t>
  </si>
  <si>
    <t>CRITERIO</t>
  </si>
  <si>
    <t>APORTO</t>
  </si>
  <si>
    <t>PUNTAJE</t>
  </si>
  <si>
    <t>5.5.3</t>
  </si>
  <si>
    <t>Emprendimientos y empresas de mujeres</t>
  </si>
  <si>
    <t>5.5.4.</t>
  </si>
  <si>
    <t>Estímulo a la industria Nacional Colombiana</t>
  </si>
  <si>
    <t>5.5.5</t>
  </si>
  <si>
    <t>Personal con discapacidad</t>
  </si>
  <si>
    <t>TOTAL</t>
  </si>
  <si>
    <t xml:space="preserve">LOTE 2
5. CAPITULO - VERIFICACIÓN Y EVALUACIÓN DE LAS PROPUESTAS Y
SELECCIÓN DE ALIADOS PROVEEDORES 
5.1 VERIFICACIÓN JURÍDICA
</t>
  </si>
  <si>
    <t>735-756</t>
  </si>
  <si>
    <t>4. RUTA 30 SOLUTIONS S.A.S
900.813.442-6</t>
  </si>
  <si>
    <t xml:space="preserve">POLICIA METROPOLITANA DE PEREIRA No.82-7-10024-20 </t>
  </si>
  <si>
    <t>POLICIA METROPOLITANA DE PEREIRA No. 82-7-10022-22</t>
  </si>
  <si>
    <t>POLICIA METROPOLITANA DE PEREIRA No. 82-10022-23</t>
  </si>
  <si>
    <t>APORTA ANEXO-PAGINA 547</t>
  </si>
  <si>
    <t>4. RUTA 30 SOLUTIONS S.A.S
NIT. 900.813.442-6</t>
  </si>
  <si>
    <t xml:space="preserve">Registro Mercantil
</t>
  </si>
  <si>
    <t>249-251 páginas</t>
  </si>
  <si>
    <t>(SG-SST)</t>
  </si>
  <si>
    <t>MEDELLIN
CALLE 30 No. 59-66</t>
  </si>
  <si>
    <t>JUAN MANUEL GARCIA
MATRICULA:
A05042008-71799703</t>
  </si>
  <si>
    <t>JHON EDWAR ZAPATA</t>
  </si>
  <si>
    <t xml:space="preserve">CONTRATRO DE ARRENDAMIENTO DESDE 
01/04/2016 CON OTROSI DEL 01/05/2023 DONDE EL NUEVO ARRENDATARIO ES RUTA 30
</t>
  </si>
  <si>
    <t>255-277 PÁGINAS
253- PLANO</t>
  </si>
  <si>
    <t>cantidad de puestos</t>
  </si>
  <si>
    <t>10 PUESTOS VEHICULO LIVIANO Y 1 PUESTO VEHICULO PESADO</t>
  </si>
  <si>
    <t>Días de grabación</t>
  </si>
  <si>
    <t>SE VERIFICA LAS CONDICIONES MINIMAS REQUERIDAS EN LA VISITA TECNICA</t>
  </si>
  <si>
    <t>278-279</t>
  </si>
  <si>
    <t>INSPECCIÓN No. ES-17202
HASTA 03/09/2027
DAGRD</t>
  </si>
  <si>
    <t xml:space="preserve">281-282 PAGINAS </t>
  </si>
  <si>
    <t>FORMATO
158483
CONTRATO Y PLAN DE MANEJO INTEGRAL DE RESIDUOS</t>
  </si>
  <si>
    <t>283-325 PAGINAS</t>
  </si>
  <si>
    <t>BRENDA KARIME GIRON BUENBERGER</t>
  </si>
  <si>
    <t>INGENIERA INDUSTRIAL</t>
  </si>
  <si>
    <t>COCHEXPRESS 
RUTA 30</t>
  </si>
  <si>
    <t xml:space="preserve"> 3 AÑOS, 6 MESES  y 27 DIAS</t>
  </si>
  <si>
    <t>APORTA CONTRATO DE VINCULACIÓN LABORAL PERO DE CONFORMIDAD CON LA EXPERIENCIA QUE APORTA DICE QUE LABORA DESDE  EL 05/04/2024 COMO ADMINISTRADORA Y JEFE DE TALLER Y EL CONTRATO DICE QUE SE VINCULÓ COMO AUXILIAR DE ADMINISTRACIÓN, ENCONTRANDOSE UNA CONTRADICCIÓN DOCUMENTAL ENTRE LA CERTIFICACIÓN  Y EL CONTRATO DE RUTA 30 SOBRE EL CARGO REAL DESEMPEÑADO.</t>
  </si>
  <si>
    <t>331-341 PAGINAS</t>
  </si>
  <si>
    <t>ADRIAN DAVIS ZAPATA MARIN</t>
  </si>
  <si>
    <t>98.696.960</t>
  </si>
  <si>
    <t>TECNICO LABORAL POR COMPETENCIAS EN NECANICA AUTOMOTRIZ PARA SERVITECAS</t>
  </si>
  <si>
    <t>INDEFINIDO
24/03/2026</t>
  </si>
  <si>
    <t>MOTOS RUTA 80 S.A.S
RUTA 30</t>
  </si>
  <si>
    <t>555-565</t>
  </si>
  <si>
    <t>JAIR ANDRES ESTRADA MUÑOZ</t>
  </si>
  <si>
    <t>CERTIFICACIONES ILEGIBLES (NO PERMITEN VERIFICAR FECHAS) Y/O EXPEDIDAS POR EMPRESAS DE TRANSPORTE O DE CEMENTO, QUE NO CORRESPONDEN A TALLERES O CENTROS DE SERVICIO AUTOMOTRIZ, QUE ES EL REQUISITO ESTABLECIDO EN EL PLIEGO DE CONDICIONES</t>
  </si>
  <si>
    <t>71.385.577</t>
  </si>
  <si>
    <t>TECNICO LABORAL POR COMPETENCIAS EN REPARACION DE MOTOS</t>
  </si>
  <si>
    <t>PRESTACION DE SERVICIOS Y SUMINISTROS
22/01/2025</t>
  </si>
  <si>
    <t>2 AÑOS</t>
  </si>
  <si>
    <t>567-575</t>
  </si>
  <si>
    <t>577-586</t>
  </si>
  <si>
    <t>JUAN JOSE ARBOLEDA OSOTIO</t>
  </si>
  <si>
    <t>1.000.536.260</t>
  </si>
  <si>
    <t>PRESTACION DE SERVICIOS Y SUMINISTROS
01/08/2024</t>
  </si>
  <si>
    <t xml:space="preserve">SERVICENTRO LA 30A
RUTA 30 </t>
  </si>
  <si>
    <t>4 AÑOS, 3 MESES Y 6 DÍAS</t>
  </si>
  <si>
    <t>587-594</t>
  </si>
  <si>
    <t>JERLIN ANTONIO BETANCUR</t>
  </si>
  <si>
    <t>71.695.986</t>
  </si>
  <si>
    <t xml:space="preserve">TECNICO LABORAL POR COMPETENCIA EN MECANICO DE MOTOCICLETAS </t>
  </si>
  <si>
    <t>TECNICO LABORAL POR COMPETENCIA EN MANTENIMIENTO DE MOTOS</t>
  </si>
  <si>
    <t>PRESTACION DE SERVICIOS Y SUMINISTROS
01/06/2023</t>
  </si>
  <si>
    <t xml:space="preserve">RUTA 30
</t>
  </si>
  <si>
    <t>3 AÑOS, 2 MESES Y 23 DÍAS</t>
  </si>
  <si>
    <t>595-611</t>
  </si>
  <si>
    <t>JOHAN ESTEBAN ROJAS ALVAREZ</t>
  </si>
  <si>
    <t>1.036.612.392</t>
  </si>
  <si>
    <t>INDEFINIDO 19/11/2025</t>
  </si>
  <si>
    <t xml:space="preserve">
RUTA 30</t>
  </si>
  <si>
    <t>4 AÑOS, 8 MESES Y 25 DÍAS</t>
  </si>
  <si>
    <t>3 AÑOS Y 6 MESES</t>
  </si>
  <si>
    <t>617-649</t>
  </si>
  <si>
    <t>653-662</t>
  </si>
  <si>
    <t>669-670</t>
  </si>
  <si>
    <t>APORTA DOCUMENTO VIGENTE</t>
  </si>
  <si>
    <t>No. 10029296975
PLACA:USB174</t>
  </si>
  <si>
    <t>CONVENIO DE SERVICIO
PLACA: USB174
MODELO: 2007
NKR</t>
  </si>
  <si>
    <t>749-768</t>
  </si>
  <si>
    <t>EL CONTRATO QUE APORTA DE BRENDA KARIME GIRON BUENBERGER EN EL PERSONAL MINIMO COMO JEFE O COORDINADOR DE TALLER,  ESTÁ ES COMO AUXILIAR ADMINISTRATIVA</t>
  </si>
  <si>
    <t xml:space="preserve">5. JAFE S.A.S.
NIT. 900.221.542-3				</t>
  </si>
  <si>
    <t>7-15</t>
  </si>
  <si>
    <t xml:space="preserve">5. JAFE S.A.S.
NIT. 900.221.542-3			</t>
  </si>
  <si>
    <t>MEDELLIN 
CALLE 30 #59-58</t>
  </si>
  <si>
    <t>CONTRATO DE ARRENDAMIENTO 
DESDE 01/04/2025</t>
  </si>
  <si>
    <t xml:space="preserve">5. JAFE S.A.S.
NIT. 900.221.542-3		</t>
  </si>
  <si>
    <t xml:space="preserve">5. JAFE S.A.S.
NIT. 900.221.542-3	</t>
  </si>
  <si>
    <t>5. JAFE S.A.S.
NIT. 900.221.542-3</t>
  </si>
  <si>
    <t>CURADURIA URBANA TERCERA DE MEDELLIN - CONCEPTO PERMITIDA CLL 30 No. 59-58</t>
  </si>
  <si>
    <t>INSPECCIÓNNo. ES-14932 HASTA EL 12/06/2027
DAGRD</t>
  </si>
  <si>
    <t>FORMATO 139573
CONTRATO Y PLAN DE MANEJO INTEGRAL DE RESIDUOS</t>
  </si>
  <si>
    <t>239-296 PAGINAS</t>
  </si>
  <si>
    <t>POLICIA METROPOLITANA DEL VALLE DE ABURRÁ No. 12-710063-15</t>
  </si>
  <si>
    <t>POLICIA METROPOLITANA DEL VALLE DE ABURRÁ No. 12-710088-23</t>
  </si>
  <si>
    <t>APORTA ANEXO-PAGINA 323</t>
  </si>
  <si>
    <t>325-326</t>
  </si>
  <si>
    <t>9 AÑOS, 8 MESES y 9 DIAS</t>
  </si>
  <si>
    <t>TÉCNICO LABORAL POR COMPETENCIAS MECANICO DE MOTOCICLETAS</t>
  </si>
  <si>
    <t>337-346</t>
  </si>
  <si>
    <t>2 AÑOS, 3 MESES  Y 25 DÍAS</t>
  </si>
  <si>
    <t>361-369</t>
  </si>
  <si>
    <t>JULIAN ALONSO OROZCO TRUJILLO</t>
  </si>
  <si>
    <t>FIJO
13/04/2022</t>
  </si>
  <si>
    <t>347-358</t>
  </si>
  <si>
    <t>4 AÑOS, 2 MESES Y 27 DÍAS</t>
  </si>
  <si>
    <t>JUAN CAMILO GUTIERREZ GUTIERREZ</t>
  </si>
  <si>
    <t>INDEFINIDO
15/05/2023</t>
  </si>
  <si>
    <t>3 AÑOS, 3 MESES Y 27 DÍAS</t>
  </si>
  <si>
    <t>371-380</t>
  </si>
  <si>
    <t>KEVIN ANDRES ALVAREZ SANCHEZ</t>
  </si>
  <si>
    <t>1.001.469.547</t>
  </si>
  <si>
    <t>INDEFINIDO
23/01/2023</t>
  </si>
  <si>
    <t>3 AÑOS, 7 MESES Y 19 DÍAS</t>
  </si>
  <si>
    <t>381-390</t>
  </si>
  <si>
    <t>BRAYHAN HURTADO ARANGO</t>
  </si>
  <si>
    <t>393-419</t>
  </si>
  <si>
    <t>423-432</t>
  </si>
  <si>
    <t>439-440</t>
  </si>
  <si>
    <t>663-665</t>
  </si>
  <si>
    <t>435-437</t>
  </si>
  <si>
    <t>APORTA CERTIFICACIÓN PERO LA MISMA NO RELACIONA EL TIEMPO EN QUE HA MANTENIDO SU PARTICIPACIÓN COMO ACCIONISTA, DE CONFORMIDAD CON LO ESTIPULADO EN EL PLIEGO.</t>
  </si>
  <si>
    <t>205-232
229- PLANO</t>
  </si>
  <si>
    <t xml:space="preserve">
Se encuentra en el 100%
Designan a Maria Isabel
Cardenas Velez
Licencia vigente Maria
Isabel Cardenas Velez</t>
  </si>
  <si>
    <t xml:space="preserve">
Se encuentra en el 100%
Designan a Jhon Eduard
Zapata Macias
Licencia vigente Jhon
Eduard Zapata Macias</t>
  </si>
  <si>
    <t>Se encuentra en el 98%
Designan a Francia
Yolima Gallego Jaramillo
Licencia vigente Designan a Francia
Yolima Gallego Jaramillo</t>
  </si>
  <si>
    <t>Se encuentra en el 98%
Designan a Luz Adiela
Cardenas Tobon
Licencia vigente Luz
Adiela Cardenas Tobón</t>
  </si>
  <si>
    <t>6. GAMA AUTOMOTORES S.A.S 
NIT. 800.023.917-1</t>
  </si>
  <si>
    <t>YURLEY PAOLA DIAZ VEGA</t>
  </si>
  <si>
    <t>1.093.786.742</t>
  </si>
  <si>
    <t>CONTRATO DE PRESTACIÓN DE SERVICIOS
01/11/2020</t>
  </si>
  <si>
    <t>GAMA</t>
  </si>
  <si>
    <t>5 AÑOS Y 10 MESES</t>
  </si>
  <si>
    <t>307-314 PAGINAS</t>
  </si>
  <si>
    <t>APORTA CERTIFICACIÓN DE EXPERIENCIA COMO COORDINADORA ADMINISTRATIVA DESDE EL 01/11/2020 Y NO COMO JEFE DE TALLER,  TAMPOCO SE CUENTA CON DOCUMENTO QUE DESCRIBE QUE LAS FUNCIONES COMO COORDINADORA ADMINISTRATIVA TENGA RELACIÓN CON LAS DESCRITAS PARA EL PERFIL.</t>
  </si>
  <si>
    <t>419-427</t>
  </si>
  <si>
    <t>6. GAMA AUTOMOTORES S.A.S
NIT. 800.023.917-1</t>
  </si>
  <si>
    <t>115-117</t>
  </si>
  <si>
    <t>118-123</t>
  </si>
  <si>
    <t>124-125</t>
  </si>
  <si>
    <t>EMPRESA PARA LA SEGURIDAD Y SOLUCIONES URBANAS-ESU No. 202100164</t>
  </si>
  <si>
    <t>EMPRESA PARA LA SEGURIDAD Y SOLUCIONES URBANAS-ESU No. 201900112</t>
  </si>
  <si>
    <t>EMPRESA PARA LA SEGURIDAD Y SOLUCIONES URBANAS-ESU No. 202300259</t>
  </si>
  <si>
    <t>APORTA ANEXO FOLIOS 113-114</t>
  </si>
  <si>
    <t>NO SE PUEDE VALIDAR LA EXPERIENCIA PORQUE APORTA EL RUP INCOMPLETO</t>
  </si>
  <si>
    <t>NO HABILIADO</t>
  </si>
  <si>
    <t>MEDELLIN CARRERA 43 A No. 30-74</t>
  </si>
  <si>
    <t>SANTIAGO LONDOÑO URREGO MATRICULA  A27832016-1037630029</t>
  </si>
  <si>
    <t>FRANCIA GALLEGO JARAMILLO</t>
  </si>
  <si>
    <t>CONTRATO DE ARRENDAMIENTO DESDE EL 01/05/2022</t>
  </si>
  <si>
    <t>132-152
130-131 PLANOS</t>
  </si>
  <si>
    <t>84-108</t>
  </si>
  <si>
    <t>130-131</t>
  </si>
  <si>
    <t>CURADURIA URBANA TERCERA DE MEDELLIN
PERMITIDA
CARRERA 43 A No. 30-74</t>
  </si>
  <si>
    <t>153-154</t>
  </si>
  <si>
    <t>INSPECCIÓN No. 1091
HASTA 07/11/2026</t>
  </si>
  <si>
    <t>155-156</t>
  </si>
  <si>
    <t>157-206</t>
  </si>
  <si>
    <t>209-247</t>
  </si>
  <si>
    <t>HECTOR ALEXANDER RAMIREZ RAMIREZ</t>
  </si>
  <si>
    <t>1.128.267.977</t>
  </si>
  <si>
    <t xml:space="preserve">
TÉCNICO LABORAL POR COMPETENCIAS EN MECANICA DE MOTOS</t>
  </si>
  <si>
    <t>PRESTACIÓN DE SERVICIOS
21/06/2021</t>
  </si>
  <si>
    <t>5 AÑOS, 2 MESES Y 18 DIAS</t>
  </si>
  <si>
    <t>428-435</t>
  </si>
  <si>
    <t>WAITER DE JESUS TORRES</t>
  </si>
  <si>
    <t>Hoja de vida.</t>
  </si>
  <si>
    <t>1.152.218.484</t>
  </si>
  <si>
    <t>TECNICO EN MANTENIMIENTO DE LAS MOTOCICLETAS</t>
  </si>
  <si>
    <t>PRESTACIÓN DE SERVICIOS
13/01/2025</t>
  </si>
  <si>
    <t>141-177</t>
  </si>
  <si>
    <t>1 AÑO. 2 MESES Y 17 DIAS</t>
  </si>
  <si>
    <t>436-444</t>
  </si>
  <si>
    <t>445-453</t>
  </si>
  <si>
    <t>SARED CRISTINA MORALES MORALES</t>
  </si>
  <si>
    <t>1.036.840.454</t>
  </si>
  <si>
    <t xml:space="preserve">
TÉCNICA LABORAL POR COMPETENCIAS EN MECANICA DE MOTOS</t>
  </si>
  <si>
    <t>PRESTACIÓN DE SERVICIOS
07/02/2022</t>
  </si>
  <si>
    <t>3 AÑOS Y 9 MESES</t>
  </si>
  <si>
    <t>82-112</t>
  </si>
  <si>
    <t>DANIEL STIVEN DIAZ VALENCIA</t>
  </si>
  <si>
    <t>1.036.667.668</t>
  </si>
  <si>
    <t>TECNICO LABORAL EN MECANICA DE MOTOCICLETAS</t>
  </si>
  <si>
    <t>PRESTACIÓN DE SERVICIOS
21/06/2024</t>
  </si>
  <si>
    <t>2 AÑOS  Y 10 DIAS</t>
  </si>
  <si>
    <t>454-461</t>
  </si>
  <si>
    <t>462-468</t>
  </si>
  <si>
    <t>JHON ALEJANDRO MARIN CANO</t>
  </si>
  <si>
    <t>PRESTACIÓN DE SERVICIOS
18/03/2024</t>
  </si>
  <si>
    <t>2 AÑOS, 2 MESES Y 14 DIAS</t>
  </si>
  <si>
    <t>5.JAFE S.A.S.
NIT. 900.221.542-3</t>
  </si>
  <si>
    <t>Observaciones</t>
  </si>
  <si>
    <t>VERIFICADA LA PROPUESTA PRESENTADA POR EL OFERENTE, SE EVIDENCIÓ QUE NO APORTÓ EL ANEXO NO. 20 "PERSONAL ADICIONAL LOTE 2", EXIGIDO EN EL PLIEGO DE CONDICIONES PARA LA ACREDITACIÓN Y EVALUACIÓN DEL FACTOR PONDERABLE "PERSONAL ADICIONAL". SI BIEN EL PROPONENTE ALLEGÓ ALGUNOS DOCUMENTOS SOPORTE, NO CUMPLIÓ INTEGRALMENTE LA FORMA DE ACREDITACIÓN ESTABLECIDA POR LA ENTIDAD, LA CUAL EXIGÍA TANTO EL DILIGENCIAMIENTO DEL ANEXO COMO LA PRESENTACIÓN DE LOS RESPECTIVOS SOPORTES. EN CONSECUENCIA, NO RESULTA PROCEDENTE LA ASIGNACIÓN DE PUNTAJE POR ESTE FACTOR DE EVALUACIÓN, OTORGÁNDOSE CERO (0) PUNTOS.</t>
  </si>
  <si>
    <t>470-501</t>
  </si>
  <si>
    <t>ACREDITA TAL COMO SE INDICÓ EN EL PLIEGO DE CONDICIONES  , LA DISTRIBUCION, COMERCIALIZACION, IMPORTACIÓN (..) DE LAS SIGUIENTES MARCAS:
AKT, AUTECO, KAWASAKI, SUZUKI, HONDA Y YAMAHA</t>
  </si>
  <si>
    <t>CONTRATO PRESTACIÓN DE SERVICIOS
LINEA HD78 C
MODELO 2019
PLACA: ESQ178</t>
  </si>
  <si>
    <t>No. 10023769324, PLACA ESQ178</t>
  </si>
  <si>
    <t>512-513</t>
  </si>
  <si>
    <t>516-517</t>
  </si>
  <si>
    <r>
      <rPr>
        <sz val="9"/>
        <color rgb="FFFF0000"/>
        <rFont val="Aptos Narrow"/>
        <family val="2"/>
        <scheme val="minor"/>
      </rPr>
      <t xml:space="preserve">EL CERTIFICADO APORTADO NO CUMPLE CON LO ESTABLECIDO EN EL PLIEGO DE CONDICIONES "ESTA CIRCUNSTANCIA SE ACREDITARÁ MEDIANTE CERTIFICACIÓN EXPEDIDA POR EL REPRESENTANTE LEGAL Y EL REVISOR FISCAL, CUANDO EXISTA DE ACUERDO CON LOS REQUERIMIENTOS DE LEY, O EL CONTADOR, </t>
    </r>
    <r>
      <rPr>
        <b/>
        <u/>
        <sz val="9"/>
        <color rgb="FFFF0000"/>
        <rFont val="Aptos Narrow"/>
        <family val="2"/>
        <scheme val="minor"/>
      </rPr>
      <t>DONDE CONSTE LA DISTRIBUCIÓN DE LOS DERECHOS EN LA SOCIEDAD Y EL TIEMPO EN EL QUE LAS MUJERES HAN MANTENIDO SU PARTICIPACIÓN".</t>
    </r>
  </si>
  <si>
    <t>406-413</t>
  </si>
  <si>
    <t>NO CUMPLE CON LO REQUERIDO EN EL PLIEGO PARA OTRORGAR EL PUNTAJE Y  TAMPOCO APORTA CERTIFICADO DEL MINSITERIO DE TRABAJO</t>
  </si>
  <si>
    <t>Micro</t>
  </si>
  <si>
    <t>Mediana</t>
  </si>
  <si>
    <t>29-30</t>
  </si>
  <si>
    <t>Pequeña</t>
  </si>
  <si>
    <t>31-32</t>
  </si>
  <si>
    <t>Indeterminado</t>
  </si>
  <si>
    <t>36-37</t>
  </si>
  <si>
    <t>5. JAFE S.A.S</t>
  </si>
  <si>
    <t>6. GAMA AUTOMORES S.A.S.</t>
  </si>
  <si>
    <t>3. MUNDOMOTRIZ S.A.S</t>
  </si>
  <si>
    <t xml:space="preserve">SE VERIFICA LAS CONDICIONES MINIMAS REQUERIDA EN LA VISITA TECNICA. ADIONALMENTE APORTA
CONTRATO CON TELESENTINEL 
</t>
  </si>
  <si>
    <t>30 DIAS DE GRABACION
33 CAMARAS OPERATIVAS</t>
  </si>
  <si>
    <t>90 DIAS DE GRABACION HD
24 CÁMARAS</t>
  </si>
  <si>
    <t>75 DIAS  DE GRABACION
14 CÁMARAS  OPERATIVAS</t>
  </si>
  <si>
    <t xml:space="preserve">90 DIAS DE GRABACION
31 CAMARAS </t>
  </si>
  <si>
    <t>SE VERIFICA EN VISITA</t>
  </si>
  <si>
    <t>4. RUTA 30 SOLUTIONS S.A.S.</t>
  </si>
  <si>
    <t>Revisado el plano, el arquitecto certifica un area de trabajo (operativa) de 76,48 M2</t>
  </si>
  <si>
    <t>FORMATO
191363
 PLAN DE MANEJO INTEGRAL DE RESIDUOS, CERTIFICADORES DE  GESTORES AUTORIZADOS PARA LA DISPOSICIÓN FINAL DE RESIDUOS PELIGROSOS, ENTREGA CERTIFICACIONES DE LAS DISPOSICIONES DE LOS RESIDUOS PELIGROSOS</t>
  </si>
  <si>
    <t>SOLO SE ACREDITA TAL COMO SE INDICÓ EN EL PLIEGO DE CONDICIONES , LA DISTRIBUCION, COMERCIALIZACION, IMPORTACIÓN (..) DE LAS SIGUIENTES MARCAS:
 HONDA, YAMAHA, AKT Y  AUTECO</t>
  </si>
  <si>
    <t xml:space="preserve">SOLO SE ACREDITA TAL COMO SE INDICÓ EN EL PLIEGO DE CONDICIONES , LA DISTRIBUCION, COMERCIALIZACION, IMPORTACIÓN (..) DE LAS SIGUIENTES MARCAS:
AUTECO, KAWASAKI, YAMAHA, SUZUKI, HONDA Y AKT </t>
  </si>
  <si>
    <t>SOLO SE ACREDITA TAL COMO SE INDICÓ EN EL PLIEGO DE CONDICIONES , LA DISTRIBUCION, COMERCIALIZACION, IMPORTACIÓN (..) DE LAS SIGUIENTES MARCAS:
YAMAHA, HONDA, SUZUKI, AKT,  AUTECO Y KAWASAKI</t>
  </si>
  <si>
    <t>503-511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</si>
</sst>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quot;$&quot;\ * #,##0.00_);_(&quot;$&quot;\ * \(#,##0.00\);_(&quot;$&quot;\ * &quot;-&quot;??_);_(@_)"/>
  </numFmts>
  <fonts count="39">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b/>
      <sz val="11"/>
      <color rgb="FF000000"/>
      <name val="Calibri"/>
      <family val="2"/>
    </font>
    <font>
      <b/>
      <sz val="11"/>
      <color rgb="FF000000"/>
      <name val="Aptos Narrow"/>
      <family val="2"/>
      <scheme val="minor"/>
    </font>
    <font>
      <sz val="11"/>
      <color rgb="FF000000"/>
      <name val="Aptos Narrow"/>
      <family val="2"/>
      <scheme val="minor"/>
    </font>
    <font>
      <sz val="9"/>
      <color theme="1"/>
      <name val="Aptos Narrow"/>
      <family val="2"/>
      <scheme val="minor"/>
    </font>
    <font>
      <sz val="11"/>
      <color theme="1"/>
      <name val="Aptos Narrow"/>
      <family val="2"/>
      <scheme val="minor"/>
    </font>
    <font>
      <b/>
      <sz val="15"/>
      <color theme="1"/>
      <name val="Aptos Narrow"/>
      <family val="2"/>
      <scheme val="minor"/>
    </font>
    <font>
      <b/>
      <sz val="12"/>
      <color theme="1"/>
      <name val="Aptos Narrow"/>
      <family val="2"/>
      <scheme val="minor"/>
    </font>
    <font>
      <sz val="11"/>
      <color rgb="FF000000"/>
      <name val="ArialMT"/>
    </font>
    <font>
      <b/>
      <sz val="10"/>
      <name val="Aptos Narrow"/>
      <family val="2"/>
      <scheme val="minor"/>
    </font>
    <font>
      <b/>
      <sz val="10"/>
      <name val="Calibri"/>
      <family val="2"/>
    </font>
    <font>
      <sz val="10"/>
      <name val="Aptos Narrow"/>
      <family val="2"/>
      <scheme val="minor"/>
    </font>
    <font>
      <sz val="11"/>
      <color rgb="FFFF0000"/>
      <name val="Aptos Narrow"/>
      <family val="2"/>
      <scheme val="minor"/>
    </font>
    <font>
      <b/>
      <sz val="11"/>
      <color rgb="FFFF0000"/>
      <name val="Aptos Narrow"/>
      <family val="2"/>
      <scheme val="minor"/>
    </font>
    <font>
      <sz val="11"/>
      <color theme="1"/>
      <name val="Arial"/>
      <family val="2"/>
    </font>
    <font>
      <sz val="11"/>
      <color rgb="FF000000"/>
      <name val="Arial"/>
      <family val="2"/>
    </font>
    <font>
      <b/>
      <sz val="9"/>
      <color rgb="FF000000"/>
      <name val="Arial"/>
      <family val="2"/>
    </font>
    <font>
      <sz val="9"/>
      <color theme="1"/>
      <name val="Arial"/>
      <family val="2"/>
    </font>
    <font>
      <sz val="9"/>
      <color rgb="FF000000"/>
      <name val="Arial"/>
      <family val="2"/>
    </font>
    <font>
      <b/>
      <sz val="8"/>
      <color rgb="FF000000"/>
      <name val="Arial"/>
      <family val="2"/>
    </font>
    <font>
      <sz val="8"/>
      <color theme="1"/>
      <name val="Arial"/>
      <family val="2"/>
    </font>
    <font>
      <sz val="8"/>
      <color rgb="FF000000"/>
      <name val="Arial"/>
      <family val="2"/>
    </font>
    <font>
      <sz val="10"/>
      <color rgb="FFFF0000"/>
      <name val="Aptos Narrow"/>
      <family val="2"/>
      <scheme val="minor"/>
    </font>
    <font>
      <sz val="10"/>
      <color theme="1"/>
      <name val="Aptos Narrow"/>
      <family val="2"/>
      <scheme val="minor"/>
    </font>
    <font>
      <sz val="9"/>
      <color rgb="FFFF0000"/>
      <name val="Aptos Narrow"/>
      <family val="2"/>
      <scheme val="minor"/>
    </font>
    <font>
      <sz val="11"/>
      <name val="Calibri"/>
      <family val="2"/>
    </font>
    <font>
      <b/>
      <sz val="10"/>
      <color rgb="FFFF0000"/>
      <name val="Aptos Narrow"/>
      <family val="2"/>
      <scheme val="minor"/>
    </font>
    <font>
      <sz val="11"/>
      <name val="Calibri"/>
      <family val="2"/>
    </font>
    <font>
      <b/>
      <sz val="11"/>
      <color rgb="FFFF0000"/>
      <name val="Aptos Narrow"/>
      <family val="2"/>
      <scheme val="minor"/>
    </font>
    <font>
      <b/>
      <sz val="10"/>
      <color rgb="FF000000"/>
      <name val="Arial"/>
      <family val="2"/>
    </font>
    <font>
      <sz val="10"/>
      <color rgb="FF000000"/>
      <name val="Arial"/>
      <family val="2"/>
    </font>
    <font>
      <b/>
      <sz val="11"/>
      <color rgb="FF000000"/>
      <name val="Arial"/>
      <family val="2"/>
    </font>
    <font>
      <sz val="11"/>
      <color rgb="FF000000"/>
      <name val="Aptos Narrow"/>
      <family val="2"/>
    </font>
    <font>
      <b/>
      <u/>
      <sz val="9"/>
      <color rgb="FFFF0000"/>
      <name val="Aptos Narrow"/>
      <family val="2"/>
      <scheme val="minor"/>
    </font>
    <font>
      <b/>
      <sz val="11"/>
      <color theme="1"/>
      <name val="Arial"/>
      <family val="2"/>
    </font>
    <font>
      <sz val="9"/>
      <name val="Aptos Narrow"/>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rgb="FF000000"/>
      </patternFill>
    </fill>
    <fill>
      <patternFill patternType="solid">
        <fgColor rgb="FFFFFF00"/>
        <bgColor indexed="64"/>
      </patternFill>
    </fill>
    <fill>
      <patternFill patternType="solid">
        <fgColor theme="0" tint="-0.249977111117893"/>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dotted">
        <color auto="1"/>
      </right>
      <top style="medium">
        <color indexed="64"/>
      </top>
      <bottom style="dotted">
        <color auto="1"/>
      </bottom>
      <diagonal/>
    </border>
    <border>
      <left style="dotted">
        <color auto="1"/>
      </left>
      <right style="medium">
        <color indexed="64"/>
      </right>
      <top style="medium">
        <color indexed="64"/>
      </top>
      <bottom style="dotted">
        <color auto="1"/>
      </bottom>
      <diagonal/>
    </border>
    <border>
      <left style="dotted">
        <color auto="1"/>
      </left>
      <right style="dotted">
        <color auto="1"/>
      </right>
      <top style="medium">
        <color indexed="64"/>
      </top>
      <bottom style="dotted">
        <color auto="1"/>
      </bottom>
      <diagonal/>
    </border>
    <border>
      <left/>
      <right style="dotted">
        <color auto="1"/>
      </right>
      <top style="medium">
        <color indexed="64"/>
      </top>
      <bottom style="dotted">
        <color auto="1"/>
      </bottom>
      <diagonal/>
    </border>
    <border>
      <left style="medium">
        <color indexed="64"/>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dotted">
        <color auto="1"/>
      </left>
      <right style="dotted">
        <color auto="1"/>
      </right>
      <top style="dotted">
        <color auto="1"/>
      </top>
      <bottom style="medium">
        <color indexed="64"/>
      </bottom>
      <diagonal/>
    </border>
    <border>
      <left/>
      <right style="dotted">
        <color auto="1"/>
      </right>
      <top style="dotted">
        <color auto="1"/>
      </top>
      <bottom style="medium">
        <color indexed="64"/>
      </bottom>
      <diagonal/>
    </border>
    <border>
      <left style="medium">
        <color indexed="64"/>
      </left>
      <right style="dotted">
        <color auto="1"/>
      </right>
      <top/>
      <bottom style="dotted">
        <color auto="1"/>
      </bottom>
      <diagonal/>
    </border>
    <border>
      <left style="dotted">
        <color auto="1"/>
      </left>
      <right style="medium">
        <color indexed="64"/>
      </right>
      <top/>
      <bottom style="dotted">
        <color auto="1"/>
      </bottom>
      <diagonal/>
    </border>
    <border>
      <left style="dotted">
        <color auto="1"/>
      </left>
      <right style="dotted">
        <color auto="1"/>
      </right>
      <top/>
      <bottom style="dotted">
        <color auto="1"/>
      </bottom>
      <diagonal/>
    </border>
    <border>
      <left/>
      <right style="dotted">
        <color auto="1"/>
      </right>
      <top/>
      <bottom style="dotted">
        <color auto="1"/>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dotted">
        <color auto="1"/>
      </left>
      <right style="dotted">
        <color auto="1"/>
      </right>
      <top style="dotted">
        <color auto="1"/>
      </top>
      <bottom style="dotted">
        <color auto="1"/>
      </bottom>
      <diagonal/>
    </border>
    <border>
      <left/>
      <right style="dotted">
        <color auto="1"/>
      </right>
      <top style="dotted">
        <color auto="1"/>
      </top>
      <bottom style="dotted">
        <color auto="1"/>
      </bottom>
      <diagonal/>
    </border>
    <border>
      <left style="medium">
        <color indexed="64"/>
      </left>
      <right style="dotted">
        <color auto="1"/>
      </right>
      <top style="thin">
        <color indexed="64"/>
      </top>
      <bottom style="dotted">
        <color auto="1"/>
      </bottom>
      <diagonal/>
    </border>
    <border>
      <left style="medium">
        <color indexed="64"/>
      </left>
      <right style="dotted">
        <color auto="1"/>
      </right>
      <top style="dotted">
        <color auto="1"/>
      </top>
      <bottom style="thin">
        <color indexed="64"/>
      </bottom>
      <diagonal/>
    </border>
    <border>
      <left style="medium">
        <color indexed="64"/>
      </left>
      <right style="dotted">
        <color auto="1"/>
      </right>
      <top style="thin">
        <color indexed="64"/>
      </top>
      <bottom style="thin">
        <color indexed="64"/>
      </bottom>
      <diagonal/>
    </border>
    <border>
      <left style="dotted">
        <color auto="1"/>
      </left>
      <right style="medium">
        <color indexed="64"/>
      </right>
      <top style="thin">
        <color indexed="64"/>
      </top>
      <bottom style="thin">
        <color indexed="64"/>
      </bottom>
      <diagonal/>
    </border>
    <border>
      <left style="dotted">
        <color auto="1"/>
      </left>
      <right style="dotted">
        <color auto="1"/>
      </right>
      <top style="thin">
        <color indexed="64"/>
      </top>
      <bottom style="thin">
        <color indexed="64"/>
      </bottom>
      <diagonal/>
    </border>
    <border>
      <left/>
      <right style="dotted">
        <color auto="1"/>
      </right>
      <top style="thin">
        <color indexed="64"/>
      </top>
      <bottom style="thin">
        <color indexed="64"/>
      </bottom>
      <diagonal/>
    </border>
    <border>
      <left style="medium">
        <color indexed="64"/>
      </left>
      <right style="dotted">
        <color auto="1"/>
      </right>
      <top/>
      <bottom style="medium">
        <color indexed="64"/>
      </bottom>
      <diagonal/>
    </border>
    <border>
      <left style="dotted">
        <color auto="1"/>
      </left>
      <right style="medium">
        <color indexed="64"/>
      </right>
      <top/>
      <bottom style="medium">
        <color indexed="64"/>
      </bottom>
      <diagonal/>
    </border>
    <border>
      <left style="medium">
        <color indexed="64"/>
      </left>
      <right/>
      <top style="medium">
        <color indexed="64"/>
      </top>
      <bottom style="dotted">
        <color auto="1"/>
      </bottom>
      <diagonal/>
    </border>
    <border>
      <left/>
      <right/>
      <top style="medium">
        <color indexed="64"/>
      </top>
      <bottom style="dotted">
        <color auto="1"/>
      </bottom>
      <diagonal/>
    </border>
    <border>
      <left style="medium">
        <color indexed="64"/>
      </left>
      <right style="dotted">
        <color auto="1"/>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dotted">
        <color auto="1"/>
      </left>
      <right/>
      <top style="dotted">
        <color auto="1"/>
      </top>
      <bottom style="dotted">
        <color auto="1"/>
      </bottom>
      <diagonal/>
    </border>
    <border>
      <left style="medium">
        <color indexed="64"/>
      </left>
      <right/>
      <top style="dotted">
        <color auto="1"/>
      </top>
      <bottom style="thin">
        <color indexed="64"/>
      </bottom>
      <diagonal/>
    </border>
    <border>
      <left/>
      <right style="medium">
        <color indexed="64"/>
      </right>
      <top style="dotted">
        <color auto="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dotted">
        <color auto="1"/>
      </right>
      <top style="dotted">
        <color auto="1"/>
      </top>
      <bottom/>
      <diagonal/>
    </border>
    <border>
      <left style="dotted">
        <color auto="1"/>
      </left>
      <right style="dotted">
        <color auto="1"/>
      </right>
      <top style="dotted">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dotted">
        <color auto="1"/>
      </right>
      <top style="dotted">
        <color auto="1"/>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diagonal/>
    </border>
    <border>
      <left/>
      <right/>
      <top style="dotted">
        <color auto="1"/>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dotted">
        <color auto="1"/>
      </right>
      <top/>
      <bottom/>
      <diagonal/>
    </border>
    <border>
      <left style="medium">
        <color indexed="64"/>
      </left>
      <right/>
      <top/>
      <bottom style="thin">
        <color indexed="64"/>
      </bottom>
      <diagonal/>
    </border>
    <border>
      <left style="dotted">
        <color auto="1"/>
      </left>
      <right style="dotted">
        <color auto="1"/>
      </right>
      <top style="medium">
        <color indexed="64"/>
      </top>
      <bottom/>
      <diagonal/>
    </border>
  </borders>
  <cellStyleXfs count="6">
    <xf numFmtId="0" fontId="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165" fontId="8" fillId="0" borderId="0" applyFont="0" applyFill="0" applyBorder="0" applyAlignment="0" applyProtection="0"/>
    <xf numFmtId="42" fontId="8" fillId="0" borderId="0" applyFont="0" applyFill="0" applyBorder="0" applyAlignment="0" applyProtection="0"/>
  </cellStyleXfs>
  <cellXfs count="365">
    <xf numFmtId="0" fontId="0" fillId="0" borderId="0" xfId="0"/>
    <xf numFmtId="0" fontId="0" fillId="0" borderId="1" xfId="0"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9"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vertical="center" wrapText="1"/>
    </xf>
    <xf numFmtId="1" fontId="0" fillId="0" borderId="1" xfId="0" applyNumberFormat="1" applyBorder="1" applyAlignment="1">
      <alignment horizontal="center" vertical="center"/>
    </xf>
    <xf numFmtId="1"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7" fillId="3" borderId="1" xfId="0" applyFont="1" applyFill="1" applyBorder="1" applyAlignment="1">
      <alignment horizontal="center"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2" fontId="0" fillId="0" borderId="26" xfId="0" applyNumberFormat="1" applyBorder="1" applyAlignment="1">
      <alignment horizontal="center" vertical="center"/>
    </xf>
    <xf numFmtId="2" fontId="0" fillId="0" borderId="25" xfId="0" applyNumberFormat="1" applyBorder="1" applyAlignment="1">
      <alignment horizontal="center" vertical="center"/>
    </xf>
    <xf numFmtId="2" fontId="0" fillId="0" borderId="23" xfId="0" applyNumberFormat="1" applyBorder="1" applyAlignment="1">
      <alignment horizontal="center" vertical="center"/>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1" fillId="2" borderId="15"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 xfId="0" applyFont="1" applyFill="1" applyBorder="1" applyAlignment="1">
      <alignment horizontal="center"/>
    </xf>
    <xf numFmtId="0" fontId="0" fillId="0" borderId="0" xfId="0" applyAlignment="1">
      <alignment horizontal="center" vertical="center" wrapText="1"/>
    </xf>
    <xf numFmtId="0" fontId="3" fillId="3"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1" fillId="0" borderId="37" xfId="0" applyFont="1" applyBorder="1" applyAlignment="1">
      <alignment horizontal="center" vertical="center"/>
    </xf>
    <xf numFmtId="0" fontId="0" fillId="0" borderId="19" xfId="0" applyBorder="1" applyAlignment="1">
      <alignment vertical="center"/>
    </xf>
    <xf numFmtId="0" fontId="0" fillId="0" borderId="23" xfId="0" applyBorder="1" applyAlignment="1">
      <alignment vertical="center"/>
    </xf>
    <xf numFmtId="0" fontId="0" fillId="0" borderId="28" xfId="0" applyBorder="1" applyAlignment="1">
      <alignment vertical="center"/>
    </xf>
    <xf numFmtId="0" fontId="0" fillId="0" borderId="27" xfId="0" applyBorder="1" applyAlignment="1">
      <alignment vertical="center"/>
    </xf>
    <xf numFmtId="0" fontId="1" fillId="2" borderId="33" xfId="0" applyFont="1" applyFill="1" applyBorder="1" applyAlignment="1">
      <alignment horizontal="center" vertical="center"/>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3" borderId="1" xfId="0" applyFill="1" applyBorder="1" applyAlignment="1">
      <alignment horizontal="center" vertical="center"/>
    </xf>
    <xf numFmtId="0" fontId="0" fillId="0" borderId="0" xfId="0" applyAlignment="1">
      <alignment wrapText="1"/>
    </xf>
    <xf numFmtId="0" fontId="2" fillId="2" borderId="1" xfId="0" applyFont="1" applyFill="1" applyBorder="1" applyAlignment="1">
      <alignment horizontal="center" wrapText="1"/>
    </xf>
    <xf numFmtId="0" fontId="0" fillId="2" borderId="1" xfId="0" applyFill="1" applyBorder="1" applyAlignment="1">
      <alignment wrapText="1"/>
    </xf>
    <xf numFmtId="0" fontId="6" fillId="0" borderId="1" xfId="0" applyFont="1" applyBorder="1" applyAlignment="1">
      <alignment horizontal="center" vertical="center"/>
    </xf>
    <xf numFmtId="0" fontId="11" fillId="0" borderId="0" xfId="0" applyFont="1"/>
    <xf numFmtId="0" fontId="0" fillId="0" borderId="1" xfId="0" applyBorder="1"/>
    <xf numFmtId="0" fontId="0" fillId="0" borderId="1" xfId="0" applyBorder="1" applyAlignment="1">
      <alignment horizontal="left" vertical="top"/>
    </xf>
    <xf numFmtId="0" fontId="0" fillId="0" borderId="9" xfId="0" applyBorder="1" applyAlignment="1">
      <alignment horizontal="center" vertical="center"/>
    </xf>
    <xf numFmtId="0" fontId="0" fillId="0" borderId="9" xfId="0" applyBorder="1" applyAlignment="1">
      <alignment horizontal="center" vertical="center" wrapText="1"/>
    </xf>
    <xf numFmtId="0" fontId="12" fillId="0" borderId="0" xfId="0" applyFont="1" applyAlignment="1">
      <alignment wrapText="1"/>
    </xf>
    <xf numFmtId="0" fontId="3" fillId="0" borderId="0" xfId="0" applyFont="1" applyAlignment="1">
      <alignment wrapText="1"/>
    </xf>
    <xf numFmtId="0" fontId="13" fillId="2" borderId="1" xfId="0" applyFont="1" applyFill="1" applyBorder="1" applyAlignment="1">
      <alignment horizontal="center" vertical="center" wrapText="1"/>
    </xf>
    <xf numFmtId="0" fontId="0" fillId="0" borderId="1" xfId="0" applyBorder="1" applyAlignment="1">
      <alignment wrapText="1" shrinkToFit="1"/>
    </xf>
    <xf numFmtId="0" fontId="0" fillId="0" borderId="9" xfId="0" applyBorder="1" applyAlignment="1">
      <alignment horizontal="left" vertical="center" wrapText="1"/>
    </xf>
    <xf numFmtId="0" fontId="0" fillId="0" borderId="1" xfId="0" applyBorder="1" applyAlignment="1">
      <alignment horizontal="left" vertical="top" wrapText="1"/>
    </xf>
    <xf numFmtId="0" fontId="5" fillId="4" borderId="1" xfId="0" applyFont="1" applyFill="1" applyBorder="1" applyAlignment="1">
      <alignment horizontal="center" vertical="center"/>
    </xf>
    <xf numFmtId="0" fontId="0" fillId="0" borderId="26" xfId="0" applyBorder="1" applyAlignment="1">
      <alignment horizontal="center" vertical="center" wrapText="1"/>
    </xf>
    <xf numFmtId="0" fontId="5" fillId="4" borderId="1" xfId="0" applyFont="1" applyFill="1" applyBorder="1" applyAlignment="1">
      <alignment vertical="center"/>
    </xf>
    <xf numFmtId="0" fontId="0" fillId="0" borderId="1" xfId="0" applyBorder="1" applyAlignment="1">
      <alignment vertical="center" wrapText="1"/>
    </xf>
    <xf numFmtId="37" fontId="14" fillId="0" borderId="1" xfId="4" applyNumberFormat="1" applyFont="1" applyFill="1" applyBorder="1" applyAlignment="1">
      <alignment horizontal="center" vertical="center" wrapText="1"/>
    </xf>
    <xf numFmtId="0" fontId="14" fillId="0" borderId="1" xfId="0" applyFont="1" applyBorder="1" applyAlignment="1">
      <alignment horizontal="center" vertical="center" wrapText="1"/>
    </xf>
    <xf numFmtId="49" fontId="14" fillId="0" borderId="1" xfId="4" applyNumberFormat="1" applyFont="1" applyFill="1" applyBorder="1" applyAlignment="1">
      <alignment horizontal="center" vertical="center" wrapText="1"/>
    </xf>
    <xf numFmtId="14" fontId="14" fillId="0" borderId="1" xfId="0" applyNumberFormat="1" applyFont="1" applyBorder="1" applyAlignment="1">
      <alignment horizontal="center" vertical="center" wrapText="1"/>
    </xf>
    <xf numFmtId="42" fontId="14" fillId="0" borderId="1" xfId="5" applyFont="1" applyFill="1" applyBorder="1" applyAlignment="1">
      <alignment horizontal="center" vertical="center" wrapText="1"/>
    </xf>
    <xf numFmtId="49" fontId="14" fillId="0" borderId="7" xfId="4" applyNumberFormat="1" applyFont="1" applyFill="1" applyBorder="1" applyAlignment="1">
      <alignment horizontal="center" vertical="center" wrapText="1"/>
    </xf>
    <xf numFmtId="42" fontId="14" fillId="0" borderId="7" xfId="5" applyFont="1" applyFill="1"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2" fontId="0" fillId="0" borderId="22" xfId="0" applyNumberFormat="1" applyBorder="1" applyAlignment="1">
      <alignment horizontal="center" vertical="center"/>
    </xf>
    <xf numFmtId="2" fontId="0" fillId="0" borderId="21" xfId="0" applyNumberFormat="1" applyBorder="1" applyAlignment="1">
      <alignment horizontal="center" vertical="center"/>
    </xf>
    <xf numFmtId="0" fontId="0" fillId="0" borderId="24" xfId="0" applyBorder="1" applyAlignment="1">
      <alignment horizontal="center" vertical="center" wrapText="1"/>
    </xf>
    <xf numFmtId="0" fontId="14" fillId="0" borderId="7" xfId="0" applyFont="1" applyBorder="1" applyAlignment="1">
      <alignment vertical="center" wrapText="1"/>
    </xf>
    <xf numFmtId="14" fontId="14" fillId="0" borderId="7" xfId="0" applyNumberFormat="1" applyFont="1" applyBorder="1" applyAlignment="1">
      <alignment vertical="center" wrapText="1"/>
    </xf>
    <xf numFmtId="37" fontId="14" fillId="0" borderId="7" xfId="0" applyNumberFormat="1" applyFont="1" applyBorder="1" applyAlignment="1">
      <alignment vertical="center" wrapText="1"/>
    </xf>
    <xf numFmtId="37" fontId="14" fillId="0" borderId="1" xfId="4" applyNumberFormat="1" applyFont="1" applyFill="1" applyBorder="1" applyAlignment="1">
      <alignment vertical="center" wrapText="1"/>
    </xf>
    <xf numFmtId="0" fontId="14" fillId="0" borderId="1" xfId="0" applyFont="1" applyBorder="1" applyAlignment="1">
      <alignment vertical="center" wrapText="1"/>
    </xf>
    <xf numFmtId="49" fontId="14" fillId="0" borderId="1" xfId="4" applyNumberFormat="1" applyFont="1" applyFill="1" applyBorder="1" applyAlignment="1">
      <alignment vertical="center" wrapText="1"/>
    </xf>
    <xf numFmtId="14" fontId="14" fillId="0" borderId="1" xfId="0" applyNumberFormat="1" applyFont="1" applyBorder="1" applyAlignment="1">
      <alignment vertical="center" wrapText="1"/>
    </xf>
    <xf numFmtId="37" fontId="14" fillId="0" borderId="1" xfId="0" applyNumberFormat="1" applyFont="1" applyBorder="1" applyAlignment="1">
      <alignment vertical="center" wrapText="1"/>
    </xf>
    <xf numFmtId="0" fontId="0" fillId="0" borderId="1" xfId="0" applyBorder="1" applyAlignment="1">
      <alignment horizontal="center" vertical="center" wrapText="1"/>
    </xf>
    <xf numFmtId="0" fontId="12" fillId="0" borderId="0" xfId="0" applyFont="1" applyAlignment="1">
      <alignment horizontal="left" vertical="center" wrapText="1"/>
    </xf>
    <xf numFmtId="0" fontId="13" fillId="2" borderId="1" xfId="0" applyFont="1" applyFill="1" applyBorder="1" applyAlignment="1">
      <alignment horizontal="left" vertical="center" wrapText="1"/>
    </xf>
    <xf numFmtId="49" fontId="14" fillId="0" borderId="1" xfId="4" applyNumberFormat="1" applyFont="1" applyFill="1" applyBorder="1" applyAlignment="1">
      <alignment horizontal="left" vertical="center" wrapText="1"/>
    </xf>
    <xf numFmtId="0" fontId="3" fillId="0" borderId="0" xfId="0" applyFont="1" applyAlignment="1">
      <alignment horizontal="left" vertical="center" wrapText="1"/>
    </xf>
    <xf numFmtId="0" fontId="12" fillId="0" borderId="0" xfId="0" applyFont="1" applyAlignment="1">
      <alignment horizontal="center" wrapText="1"/>
    </xf>
    <xf numFmtId="0" fontId="3" fillId="0" borderId="0" xfId="0" applyFont="1" applyAlignment="1">
      <alignment horizontal="center" wrapText="1"/>
    </xf>
    <xf numFmtId="0" fontId="5" fillId="4" borderId="46" xfId="0" applyFont="1" applyFill="1" applyBorder="1" applyAlignment="1">
      <alignment horizontal="center" vertical="center" wrapText="1"/>
    </xf>
    <xf numFmtId="3" fontId="14" fillId="0" borderId="1" xfId="0" applyNumberFormat="1" applyFont="1" applyBorder="1" applyAlignment="1">
      <alignment horizontal="center" vertical="center" wrapText="1"/>
    </xf>
    <xf numFmtId="0" fontId="14" fillId="0" borderId="9" xfId="0" applyFont="1" applyBorder="1" applyAlignment="1">
      <alignment horizontal="center" vertical="center" wrapText="1"/>
    </xf>
    <xf numFmtId="14" fontId="14" fillId="0" borderId="9" xfId="0" applyNumberFormat="1" applyFont="1" applyBorder="1" applyAlignment="1">
      <alignment horizontal="center" vertical="center" wrapText="1"/>
    </xf>
    <xf numFmtId="49" fontId="14" fillId="0" borderId="9" xfId="4" applyNumberFormat="1" applyFont="1" applyFill="1" applyBorder="1" applyAlignment="1">
      <alignment horizontal="center" vertical="center" wrapText="1"/>
    </xf>
    <xf numFmtId="0" fontId="17" fillId="0" borderId="1" xfId="0" applyFont="1" applyBorder="1" applyAlignment="1">
      <alignment horizontal="center" vertical="center"/>
    </xf>
    <xf numFmtId="3" fontId="17" fillId="0" borderId="1" xfId="1" applyNumberFormat="1" applyFont="1" applyBorder="1" applyAlignment="1">
      <alignment horizontal="center" vertical="center"/>
    </xf>
    <xf numFmtId="14" fontId="17" fillId="0" borderId="1" xfId="0" applyNumberFormat="1" applyFont="1" applyBorder="1" applyAlignment="1">
      <alignment horizontal="center" vertical="center"/>
    </xf>
    <xf numFmtId="164" fontId="17" fillId="0" borderId="1" xfId="2" applyNumberFormat="1" applyFont="1" applyFill="1" applyBorder="1" applyAlignment="1">
      <alignment vertical="center"/>
    </xf>
    <xf numFmtId="0" fontId="19" fillId="4" borderId="1" xfId="0" applyFont="1" applyFill="1" applyBorder="1" applyAlignment="1">
      <alignment horizontal="center" vertical="center" wrapText="1"/>
    </xf>
    <xf numFmtId="0" fontId="20" fillId="0" borderId="0" xfId="0" applyFont="1"/>
    <xf numFmtId="0" fontId="21" fillId="0" borderId="1" xfId="0" applyFont="1" applyBorder="1" applyAlignment="1">
      <alignment horizontal="left" vertical="top" wrapText="1"/>
    </xf>
    <xf numFmtId="0" fontId="21" fillId="0" borderId="1" xfId="0" applyFont="1" applyBorder="1" applyAlignment="1">
      <alignment horizontal="left" vertical="top"/>
    </xf>
    <xf numFmtId="0" fontId="6" fillId="0" borderId="1" xfId="0" applyFont="1" applyBorder="1" applyAlignment="1">
      <alignment horizontal="left" vertical="center" wrapText="1"/>
    </xf>
    <xf numFmtId="1" fontId="14" fillId="0" borderId="1" xfId="0" applyNumberFormat="1" applyFont="1" applyBorder="1" applyAlignment="1">
      <alignment vertical="center" wrapText="1"/>
    </xf>
    <xf numFmtId="42" fontId="14" fillId="0" borderId="1" xfId="5" applyFont="1" applyFill="1" applyBorder="1" applyAlignment="1">
      <alignment vertical="center" wrapText="1"/>
    </xf>
    <xf numFmtId="0" fontId="12" fillId="0" borderId="0" xfId="0" applyFont="1" applyAlignment="1">
      <alignment horizontal="center" vertical="center" wrapText="1"/>
    </xf>
    <xf numFmtId="0" fontId="3" fillId="0" borderId="0" xfId="0" applyFont="1" applyAlignment="1">
      <alignment horizontal="center" vertical="center" wrapText="1"/>
    </xf>
    <xf numFmtId="42" fontId="12" fillId="0" borderId="1" xfId="5" applyFont="1" applyFill="1" applyBorder="1" applyAlignment="1">
      <alignment vertical="center" wrapText="1"/>
    </xf>
    <xf numFmtId="37" fontId="14" fillId="0" borderId="51" xfId="4" applyNumberFormat="1" applyFont="1" applyFill="1" applyBorder="1" applyAlignment="1">
      <alignment vertical="center" wrapText="1"/>
    </xf>
    <xf numFmtId="0" fontId="14" fillId="0" borderId="51" xfId="0" applyFont="1" applyBorder="1" applyAlignment="1">
      <alignment vertical="center" wrapText="1"/>
    </xf>
    <xf numFmtId="49" fontId="14" fillId="0" borderId="51" xfId="4" applyNumberFormat="1" applyFont="1" applyFill="1" applyBorder="1" applyAlignment="1">
      <alignment horizontal="center" vertical="center" wrapText="1"/>
    </xf>
    <xf numFmtId="49" fontId="14" fillId="0" borderId="51" xfId="4" applyNumberFormat="1" applyFont="1" applyFill="1" applyBorder="1" applyAlignment="1">
      <alignment horizontal="left" vertical="center" wrapText="1"/>
    </xf>
    <xf numFmtId="14" fontId="14" fillId="0" borderId="51" xfId="0" applyNumberFormat="1" applyFont="1" applyBorder="1" applyAlignment="1">
      <alignment vertical="center" wrapText="1"/>
    </xf>
    <xf numFmtId="37" fontId="14" fillId="0" borderId="51" xfId="0" applyNumberFormat="1" applyFont="1" applyBorder="1" applyAlignment="1">
      <alignment vertical="center" wrapText="1"/>
    </xf>
    <xf numFmtId="42" fontId="14" fillId="0" borderId="51" xfId="5" applyFont="1" applyFill="1" applyBorder="1" applyAlignment="1">
      <alignment horizontal="center" vertical="center" wrapText="1"/>
    </xf>
    <xf numFmtId="37" fontId="14" fillId="0" borderId="56" xfId="4" applyNumberFormat="1" applyFont="1" applyFill="1" applyBorder="1" applyAlignment="1">
      <alignment vertical="center" wrapText="1"/>
    </xf>
    <xf numFmtId="0" fontId="14" fillId="0" borderId="56" xfId="0" applyFont="1" applyBorder="1" applyAlignment="1">
      <alignment vertical="center" wrapText="1"/>
    </xf>
    <xf numFmtId="49" fontId="14" fillId="0" borderId="56" xfId="4" applyNumberFormat="1" applyFont="1" applyFill="1" applyBorder="1" applyAlignment="1">
      <alignment horizontal="center" vertical="center" wrapText="1"/>
    </xf>
    <xf numFmtId="49" fontId="14" fillId="0" borderId="56" xfId="4" applyNumberFormat="1" applyFont="1" applyFill="1" applyBorder="1" applyAlignment="1">
      <alignment horizontal="left" vertical="center" wrapText="1"/>
    </xf>
    <xf numFmtId="14" fontId="14" fillId="0" borderId="56" xfId="0" applyNumberFormat="1" applyFont="1" applyBorder="1" applyAlignment="1">
      <alignment vertical="center" wrapText="1"/>
    </xf>
    <xf numFmtId="37" fontId="14" fillId="0" borderId="56" xfId="0" applyNumberFormat="1" applyFont="1" applyBorder="1" applyAlignment="1">
      <alignment vertical="center" wrapText="1"/>
    </xf>
    <xf numFmtId="42" fontId="14" fillId="0" borderId="56" xfId="5" applyFont="1" applyFill="1" applyBorder="1" applyAlignment="1">
      <alignment horizontal="center" vertical="center" wrapText="1"/>
    </xf>
    <xf numFmtId="42" fontId="14" fillId="0" borderId="51" xfId="5" applyFont="1" applyFill="1" applyBorder="1" applyAlignment="1">
      <alignment vertical="center" wrapText="1"/>
    </xf>
    <xf numFmtId="49" fontId="14" fillId="0" borderId="56" xfId="4" applyNumberFormat="1" applyFont="1" applyFill="1" applyBorder="1" applyAlignment="1">
      <alignment vertical="center" wrapText="1"/>
    </xf>
    <xf numFmtId="42" fontId="14" fillId="0" borderId="56" xfId="5" applyFont="1" applyFill="1" applyBorder="1" applyAlignment="1">
      <alignment vertical="center" wrapText="1"/>
    </xf>
    <xf numFmtId="49" fontId="14" fillId="0" borderId="51" xfId="4" applyNumberFormat="1" applyFont="1" applyFill="1" applyBorder="1" applyAlignment="1">
      <alignment vertical="center" wrapText="1"/>
    </xf>
    <xf numFmtId="37" fontId="14" fillId="0" borderId="51" xfId="4" applyNumberFormat="1"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horizontal="left" vertical="center" wrapText="1"/>
    </xf>
    <xf numFmtId="42" fontId="12" fillId="0" borderId="52" xfId="5" applyFont="1" applyFill="1" applyBorder="1" applyAlignment="1">
      <alignment vertical="center" wrapText="1"/>
    </xf>
    <xf numFmtId="42" fontId="12" fillId="0" borderId="54" xfId="5" applyFont="1" applyFill="1" applyBorder="1" applyAlignment="1">
      <alignment vertical="center" wrapText="1"/>
    </xf>
    <xf numFmtId="49" fontId="12" fillId="0" borderId="54" xfId="4" applyNumberFormat="1" applyFont="1" applyFill="1" applyBorder="1" applyAlignment="1">
      <alignment vertical="center" wrapText="1"/>
    </xf>
    <xf numFmtId="0" fontId="3" fillId="0" borderId="59" xfId="0" applyFont="1" applyBorder="1" applyAlignment="1">
      <alignment vertical="center" wrapText="1"/>
    </xf>
    <xf numFmtId="0" fontId="3" fillId="0" borderId="56" xfId="0" applyFont="1" applyBorder="1" applyAlignment="1">
      <alignment vertical="center" wrapText="1"/>
    </xf>
    <xf numFmtId="3" fontId="3" fillId="0" borderId="56" xfId="0" applyNumberFormat="1" applyFont="1" applyBorder="1" applyAlignment="1">
      <alignment horizontal="center" vertical="center" wrapText="1"/>
    </xf>
    <xf numFmtId="37" fontId="14" fillId="0" borderId="59" xfId="0" applyNumberFormat="1" applyFont="1" applyBorder="1" applyAlignment="1">
      <alignment vertical="center" wrapText="1"/>
    </xf>
    <xf numFmtId="0" fontId="14" fillId="0" borderId="59" xfId="0" applyFont="1" applyBorder="1" applyAlignment="1">
      <alignment vertical="center" wrapText="1"/>
    </xf>
    <xf numFmtId="42" fontId="14" fillId="0" borderId="59" xfId="5" applyFont="1" applyBorder="1" applyAlignment="1">
      <alignment vertical="center" wrapText="1"/>
    </xf>
    <xf numFmtId="0" fontId="0" fillId="2" borderId="1" xfId="0" applyFill="1" applyBorder="1" applyAlignment="1">
      <alignment horizontal="center" vertical="center" wrapText="1"/>
    </xf>
    <xf numFmtId="0" fontId="0" fillId="0" borderId="46" xfId="0" applyBorder="1"/>
    <xf numFmtId="0" fontId="5" fillId="4" borderId="60" xfId="0" applyFont="1" applyFill="1" applyBorder="1" applyAlignment="1">
      <alignment horizontal="center" vertical="center" wrapText="1"/>
    </xf>
    <xf numFmtId="0" fontId="5" fillId="4" borderId="54" xfId="0" applyFont="1" applyFill="1" applyBorder="1" applyAlignment="1">
      <alignment horizontal="center" vertical="center" wrapText="1"/>
    </xf>
    <xf numFmtId="0" fontId="6" fillId="0" borderId="60" xfId="0" applyFont="1" applyBorder="1" applyAlignment="1">
      <alignment horizontal="center" vertical="center" wrapText="1"/>
    </xf>
    <xf numFmtId="0" fontId="6" fillId="0" borderId="54" xfId="0" applyFont="1" applyBorder="1" applyAlignment="1">
      <alignment horizontal="center" vertical="center" wrapText="1"/>
    </xf>
    <xf numFmtId="0" fontId="22" fillId="4" borderId="1" xfId="0" applyFont="1" applyFill="1" applyBorder="1" applyAlignment="1">
      <alignment horizontal="center" vertical="center" wrapText="1"/>
    </xf>
    <xf numFmtId="0" fontId="23" fillId="0" borderId="0" xfId="0" applyFont="1"/>
    <xf numFmtId="0" fontId="24" fillId="0" borderId="1" xfId="0" applyFont="1" applyBorder="1" applyAlignment="1">
      <alignment horizontal="left" vertical="top" wrapText="1"/>
    </xf>
    <xf numFmtId="0" fontId="24" fillId="0" borderId="1" xfId="0" applyFont="1" applyBorder="1" applyAlignment="1">
      <alignment horizontal="left" vertical="top"/>
    </xf>
    <xf numFmtId="0" fontId="1" fillId="2" borderId="10" xfId="0" applyFont="1" applyFill="1" applyBorder="1"/>
    <xf numFmtId="0" fontId="25" fillId="0" borderId="1" xfId="0" applyFont="1" applyBorder="1" applyAlignment="1">
      <alignment vertical="center" wrapText="1"/>
    </xf>
    <xf numFmtId="0" fontId="15" fillId="0" borderId="0" xfId="0" applyFont="1" applyAlignment="1">
      <alignment wrapText="1"/>
    </xf>
    <xf numFmtId="0" fontId="25" fillId="0" borderId="1" xfId="0" applyFont="1" applyBorder="1" applyAlignment="1">
      <alignment horizontal="center" vertical="center" wrapText="1"/>
    </xf>
    <xf numFmtId="0" fontId="15" fillId="0" borderId="1" xfId="0" applyFont="1" applyBorder="1" applyAlignment="1">
      <alignment horizontal="center" vertical="center"/>
    </xf>
    <xf numFmtId="1" fontId="15"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25" fillId="0" borderId="51" xfId="0" applyFont="1" applyBorder="1" applyAlignment="1">
      <alignment vertical="center" wrapText="1"/>
    </xf>
    <xf numFmtId="0" fontId="12" fillId="0" borderId="1" xfId="0" applyFont="1" applyBorder="1" applyAlignment="1">
      <alignment horizontal="center" vertical="center" wrapText="1"/>
    </xf>
    <xf numFmtId="1" fontId="1" fillId="5" borderId="1" xfId="0" applyNumberFormat="1" applyFont="1" applyFill="1" applyBorder="1" applyAlignment="1">
      <alignment horizontal="center" vertical="center"/>
    </xf>
    <xf numFmtId="42" fontId="12" fillId="0" borderId="1" xfId="5" applyFont="1" applyFill="1" applyBorder="1" applyAlignment="1">
      <alignment horizontal="center" vertical="center" wrapText="1"/>
    </xf>
    <xf numFmtId="0" fontId="26" fillId="2" borderId="1" xfId="0" applyFont="1" applyFill="1" applyBorder="1" applyAlignment="1">
      <alignment horizontal="left"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18"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0" fontId="5" fillId="4" borderId="1" xfId="0" applyFont="1" applyFill="1" applyBorder="1" applyAlignment="1">
      <alignment horizontal="left" vertical="center" wrapText="1"/>
    </xf>
    <xf numFmtId="0" fontId="3"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3"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3"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14" fillId="0" borderId="9" xfId="0" applyNumberFormat="1" applyFont="1" applyBorder="1" applyAlignment="1">
      <alignment horizontal="center" vertical="center" wrapText="1"/>
    </xf>
    <xf numFmtId="1" fontId="14" fillId="0" borderId="9" xfId="0" applyNumberFormat="1" applyFont="1" applyBorder="1" applyAlignment="1">
      <alignment horizontal="center" vertical="center" wrapText="1"/>
    </xf>
    <xf numFmtId="0" fontId="25" fillId="0" borderId="9" xfId="0" applyFont="1" applyBorder="1" applyAlignment="1">
      <alignment horizontal="center" vertical="center" wrapText="1"/>
    </xf>
    <xf numFmtId="42" fontId="14" fillId="0" borderId="9" xfId="5" applyFont="1" applyFill="1" applyBorder="1" applyAlignment="1">
      <alignment horizontal="center" vertical="center" wrapText="1"/>
    </xf>
    <xf numFmtId="0" fontId="30" fillId="0" borderId="1" xfId="0" applyFont="1" applyBorder="1" applyAlignment="1">
      <alignment horizontal="center" vertical="center" wrapText="1"/>
    </xf>
    <xf numFmtId="0" fontId="0" fillId="0" borderId="74" xfId="0" applyBorder="1" applyAlignment="1">
      <alignment horizontal="center" vertical="center" wrapText="1"/>
    </xf>
    <xf numFmtId="0" fontId="2" fillId="0" borderId="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49" fontId="0" fillId="0" borderId="74" xfId="0" applyNumberFormat="1" applyBorder="1" applyAlignment="1">
      <alignment horizontal="center" vertical="center" wrapText="1"/>
    </xf>
    <xf numFmtId="49" fontId="0" fillId="0" borderId="0" xfId="0" applyNumberFormat="1" applyAlignment="1">
      <alignment horizontal="center" vertical="center" wrapText="1"/>
    </xf>
    <xf numFmtId="0" fontId="2" fillId="2" borderId="74" xfId="0" applyFont="1" applyFill="1" applyBorder="1" applyAlignment="1">
      <alignment horizontal="center" vertical="center" wrapText="1"/>
    </xf>
    <xf numFmtId="49" fontId="2" fillId="2" borderId="74" xfId="0" applyNumberFormat="1" applyFont="1" applyFill="1" applyBorder="1" applyAlignment="1">
      <alignment horizontal="center" vertical="center" wrapText="1"/>
    </xf>
    <xf numFmtId="0" fontId="2" fillId="5" borderId="7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23" xfId="0" applyBorder="1" applyAlignment="1">
      <alignment horizontal="center" vertical="center" wrapText="1"/>
    </xf>
    <xf numFmtId="37" fontId="12" fillId="2" borderId="1" xfId="4" applyNumberFormat="1" applyFont="1" applyFill="1" applyBorder="1" applyAlignment="1">
      <alignment horizontal="center" vertical="center" wrapText="1"/>
    </xf>
    <xf numFmtId="1" fontId="14" fillId="0" borderId="1" xfId="0" applyNumberFormat="1" applyFont="1" applyBorder="1" applyAlignment="1">
      <alignment horizontal="center" vertical="center" wrapText="1"/>
    </xf>
    <xf numFmtId="42" fontId="29" fillId="0" borderId="9" xfId="5" applyFont="1" applyFill="1" applyBorder="1" applyAlignment="1">
      <alignment horizontal="center" vertical="center" wrapText="1"/>
    </xf>
    <xf numFmtId="0" fontId="27" fillId="0" borderId="1" xfId="0" applyFont="1" applyBorder="1" applyAlignment="1">
      <alignment horizontal="center" vertical="center" wrapText="1"/>
    </xf>
    <xf numFmtId="0" fontId="25" fillId="0" borderId="56" xfId="0" applyFont="1" applyBorder="1" applyAlignment="1">
      <alignment vertical="center" wrapText="1"/>
    </xf>
    <xf numFmtId="0" fontId="0" fillId="3" borderId="60" xfId="0" applyFill="1" applyBorder="1" applyAlignment="1">
      <alignment horizontal="center" vertical="center"/>
    </xf>
    <xf numFmtId="0" fontId="0" fillId="3" borderId="54" xfId="0" applyFill="1" applyBorder="1" applyAlignment="1">
      <alignment horizontal="center" vertical="center"/>
    </xf>
    <xf numFmtId="0" fontId="27" fillId="3" borderId="54"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3" fillId="0" borderId="1" xfId="0" applyFont="1" applyBorder="1" applyAlignment="1">
      <alignment horizontal="center" vertical="center" wrapText="1"/>
    </xf>
    <xf numFmtId="49" fontId="33" fillId="0" borderId="1" xfId="0" applyNumberFormat="1" applyFont="1" applyBorder="1" applyAlignment="1">
      <alignment horizontal="center" vertical="center" wrapText="1"/>
    </xf>
    <xf numFmtId="0" fontId="27" fillId="3" borderId="1" xfId="0" applyFont="1" applyFill="1" applyBorder="1" applyAlignment="1">
      <alignment horizontal="center" vertical="center" wrapText="1"/>
    </xf>
    <xf numFmtId="0" fontId="0" fillId="0" borderId="82" xfId="0" applyBorder="1" applyAlignment="1">
      <alignment horizontal="center" vertical="center" wrapText="1"/>
    </xf>
    <xf numFmtId="1" fontId="25" fillId="0" borderId="1" xfId="0" applyNumberFormat="1" applyFont="1" applyBorder="1" applyAlignment="1">
      <alignment horizontal="center" vertical="center" wrapText="1"/>
    </xf>
    <xf numFmtId="42" fontId="29" fillId="0" borderId="1" xfId="5" applyFont="1" applyFill="1" applyBorder="1" applyAlignment="1">
      <alignment horizontal="center" vertical="center" wrapText="1"/>
    </xf>
    <xf numFmtId="0" fontId="15" fillId="0" borderId="23" xfId="0" applyFont="1" applyBorder="1" applyAlignment="1">
      <alignment horizontal="center" vertical="center"/>
    </xf>
    <xf numFmtId="0" fontId="34" fillId="4" borderId="1" xfId="0" applyFont="1" applyFill="1" applyBorder="1" applyAlignment="1">
      <alignment horizontal="center" vertical="center" wrapText="1"/>
    </xf>
    <xf numFmtId="0" fontId="35" fillId="0" borderId="0" xfId="0" applyFont="1" applyAlignment="1">
      <alignment horizontal="center" vertical="center"/>
    </xf>
    <xf numFmtId="0" fontId="0" fillId="0" borderId="8" xfId="0" applyBorder="1" applyAlignment="1">
      <alignment horizontal="center" vertical="center"/>
    </xf>
    <xf numFmtId="1" fontId="0" fillId="0" borderId="1" xfId="0" applyNumberFormat="1" applyBorder="1" applyAlignment="1">
      <alignment vertical="center"/>
    </xf>
    <xf numFmtId="0" fontId="1" fillId="2" borderId="60" xfId="0" applyFont="1" applyFill="1" applyBorder="1" applyAlignment="1">
      <alignment horizontal="center" vertical="center"/>
    </xf>
    <xf numFmtId="0" fontId="1" fillId="2" borderId="54" xfId="0" applyFont="1" applyFill="1" applyBorder="1" applyAlignment="1">
      <alignment horizontal="center" vertical="center" wrapText="1"/>
    </xf>
    <xf numFmtId="0" fontId="27" fillId="3" borderId="54" xfId="0" applyFont="1" applyFill="1" applyBorder="1" applyAlignment="1">
      <alignment horizontal="left" vertical="center" wrapText="1"/>
    </xf>
    <xf numFmtId="0" fontId="7" fillId="0" borderId="54" xfId="0" applyFont="1" applyBorder="1" applyAlignment="1">
      <alignment horizontal="center" vertical="center" wrapText="1"/>
    </xf>
    <xf numFmtId="0" fontId="1" fillId="2" borderId="61" xfId="0" applyFont="1" applyFill="1" applyBorder="1" applyAlignment="1">
      <alignment horizontal="center"/>
    </xf>
    <xf numFmtId="0" fontId="1" fillId="2" borderId="56" xfId="0" applyFont="1" applyFill="1" applyBorder="1" applyAlignment="1">
      <alignment horizontal="center"/>
    </xf>
    <xf numFmtId="0" fontId="0" fillId="2" borderId="57" xfId="0" applyFill="1" applyBorder="1" applyAlignment="1">
      <alignment wrapText="1"/>
    </xf>
    <xf numFmtId="0" fontId="37" fillId="0" borderId="1" xfId="0" applyFont="1" applyBorder="1" applyAlignment="1">
      <alignment horizontal="center" vertical="center" wrapText="1"/>
    </xf>
    <xf numFmtId="2" fontId="17" fillId="0" borderId="1" xfId="0" applyNumberFormat="1" applyFont="1" applyBorder="1" applyAlignment="1">
      <alignment horizontal="center" vertical="center"/>
    </xf>
    <xf numFmtId="10" fontId="17" fillId="0" borderId="1" xfId="3" applyNumberFormat="1" applyFont="1" applyBorder="1" applyAlignment="1">
      <alignment horizontal="center" vertical="center"/>
    </xf>
    <xf numFmtId="164" fontId="17" fillId="0" borderId="1" xfId="2" applyNumberFormat="1" applyFont="1" applyBorder="1" applyAlignment="1">
      <alignment vertical="center"/>
    </xf>
    <xf numFmtId="0" fontId="37" fillId="2" borderId="1" xfId="0" applyFont="1" applyFill="1" applyBorder="1" applyAlignment="1">
      <alignment horizontal="center" vertical="center"/>
    </xf>
    <xf numFmtId="0" fontId="0" fillId="0" borderId="86" xfId="0" applyBorder="1" applyAlignment="1">
      <alignment vertical="center"/>
    </xf>
    <xf numFmtId="0" fontId="15" fillId="0" borderId="5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xf>
    <xf numFmtId="0" fontId="21"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center"/>
    </xf>
    <xf numFmtId="37" fontId="14" fillId="0" borderId="9" xfId="4" applyNumberFormat="1" applyFont="1" applyFill="1" applyBorder="1" applyAlignment="1">
      <alignment horizontal="center" vertical="center" wrapText="1"/>
    </xf>
    <xf numFmtId="37" fontId="14" fillId="0" borderId="7" xfId="4" applyNumberFormat="1" applyFont="1" applyFill="1" applyBorder="1" applyAlignment="1">
      <alignment vertical="center" wrapText="1"/>
    </xf>
    <xf numFmtId="1" fontId="0" fillId="0" borderId="1" xfId="0" applyNumberFormat="1" applyBorder="1" applyAlignment="1">
      <alignment horizontal="center" vertical="center" wrapText="1"/>
    </xf>
    <xf numFmtId="0" fontId="38" fillId="0" borderId="32" xfId="0" applyFont="1" applyBorder="1" applyAlignment="1">
      <alignment horizontal="center" vertical="center" wrapText="1"/>
    </xf>
    <xf numFmtId="0" fontId="38" fillId="0" borderId="3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3" borderId="1" xfId="0" applyFill="1" applyBorder="1"/>
    <xf numFmtId="0" fontId="6" fillId="3" borderId="60"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0" fillId="3" borderId="0" xfId="0" applyFill="1"/>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61" xfId="0" applyFont="1" applyFill="1" applyBorder="1" applyAlignment="1">
      <alignment horizontal="center" vertical="center"/>
    </xf>
    <xf numFmtId="0" fontId="5" fillId="4" borderId="56" xfId="0" applyFont="1" applyFill="1" applyBorder="1" applyAlignment="1">
      <alignment horizontal="center" vertical="center"/>
    </xf>
    <xf numFmtId="0" fontId="5" fillId="4" borderId="57" xfId="0" applyFont="1" applyFill="1" applyBorder="1" applyAlignment="1">
      <alignment horizontal="center" vertical="center"/>
    </xf>
    <xf numFmtId="0" fontId="16"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84" xfId="0" applyFont="1" applyFill="1" applyBorder="1" applyAlignment="1">
      <alignment horizontal="center" vertical="center" wrapText="1"/>
    </xf>
    <xf numFmtId="0" fontId="5" fillId="4" borderId="51" xfId="0" applyFont="1" applyFill="1" applyBorder="1" applyAlignment="1">
      <alignment horizontal="center" vertical="center" wrapText="1"/>
    </xf>
    <xf numFmtId="0" fontId="5" fillId="4" borderId="52" xfId="0" applyFont="1" applyFill="1" applyBorder="1" applyAlignment="1">
      <alignment horizontal="center" vertical="center" wrapText="1"/>
    </xf>
    <xf numFmtId="0" fontId="5" fillId="4" borderId="8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64"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75" xfId="0" applyFont="1" applyFill="1" applyBorder="1" applyAlignment="1">
      <alignment horizontal="center" vertical="center" wrapText="1"/>
    </xf>
    <xf numFmtId="0" fontId="2"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2" borderId="66" xfId="0" applyFont="1" applyFill="1" applyBorder="1" applyAlignment="1">
      <alignment horizontal="center" vertical="center" wrapText="1"/>
    </xf>
    <xf numFmtId="0" fontId="2" fillId="2" borderId="6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66" xfId="0" applyFont="1" applyBorder="1" applyAlignment="1">
      <alignment horizontal="center" vertical="center" wrapText="1"/>
    </xf>
    <xf numFmtId="0" fontId="3" fillId="0" borderId="68" xfId="0" applyFont="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1" fillId="6" borderId="7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2" fillId="2" borderId="1" xfId="0" applyFont="1" applyFill="1" applyBorder="1" applyAlignment="1">
      <alignment horizontal="center" vertical="center" wrapText="1"/>
    </xf>
    <xf numFmtId="14" fontId="3" fillId="0" borderId="9"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1" fillId="2" borderId="72"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73" xfId="0" applyFont="1" applyFill="1" applyBorder="1" applyAlignment="1">
      <alignment horizontal="center" vertical="center" wrapText="1"/>
    </xf>
    <xf numFmtId="49" fontId="0" fillId="0" borderId="78" xfId="0" applyNumberFormat="1" applyBorder="1" applyAlignment="1">
      <alignment horizontal="center" vertical="center" wrapText="1"/>
    </xf>
    <xf numFmtId="49" fontId="0" fillId="0" borderId="79" xfId="0" applyNumberFormat="1" applyBorder="1" applyAlignment="1">
      <alignment horizontal="center" vertical="center" wrapText="1"/>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5" fillId="2" borderId="37" xfId="0" applyFont="1" applyFill="1" applyBorder="1" applyAlignment="1">
      <alignment horizontal="center" wrapText="1"/>
    </xf>
    <xf numFmtId="0" fontId="5" fillId="2" borderId="88" xfId="0" applyFont="1" applyFill="1" applyBorder="1" applyAlignment="1">
      <alignment horizontal="center" wrapText="1"/>
    </xf>
    <xf numFmtId="0" fontId="0" fillId="0" borderId="23" xfId="0" applyBorder="1" applyAlignment="1">
      <alignment vertical="center" wrapText="1"/>
    </xf>
    <xf numFmtId="0" fontId="0" fillId="0" borderId="24" xfId="0" applyBorder="1" applyAlignment="1">
      <alignment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0" fillId="0" borderId="43" xfId="0" applyBorder="1" applyAlignment="1">
      <alignment vertical="center" wrapText="1"/>
    </xf>
    <xf numFmtId="0" fontId="9" fillId="2" borderId="35"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9" fillId="2" borderId="14" xfId="0" applyFont="1" applyFill="1" applyBorder="1" applyAlignment="1">
      <alignment horizontal="center" vertical="center" wrapText="1"/>
    </xf>
    <xf numFmtId="0" fontId="9" fillId="2" borderId="13"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40"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39" xfId="0" applyFont="1" applyFill="1" applyBorder="1" applyAlignment="1">
      <alignment horizontal="center" vertical="center"/>
    </xf>
    <xf numFmtId="0" fontId="0" fillId="0" borderId="44" xfId="0" applyBorder="1" applyAlignment="1">
      <alignment horizontal="left" vertical="center" wrapText="1"/>
    </xf>
    <xf numFmtId="0" fontId="0" fillId="0" borderId="45" xfId="0" applyBorder="1" applyAlignment="1">
      <alignment horizontal="left" vertical="center" wrapText="1"/>
    </xf>
    <xf numFmtId="1" fontId="0" fillId="0" borderId="44" xfId="0" applyNumberFormat="1" applyBorder="1" applyAlignment="1">
      <alignment horizontal="center" vertical="center"/>
    </xf>
    <xf numFmtId="1" fontId="0" fillId="0" borderId="62" xfId="0" applyNumberFormat="1" applyBorder="1" applyAlignment="1">
      <alignment horizontal="center" vertical="center"/>
    </xf>
    <xf numFmtId="1" fontId="0" fillId="0" borderId="83" xfId="0" applyNumberFormat="1" applyBorder="1" applyAlignment="1">
      <alignment horizontal="center" vertical="center"/>
    </xf>
    <xf numFmtId="2" fontId="0" fillId="0" borderId="44" xfId="0" applyNumberFormat="1" applyBorder="1" applyAlignment="1">
      <alignment horizontal="center" vertical="center"/>
    </xf>
    <xf numFmtId="2" fontId="0" fillId="0" borderId="83" xfId="0" applyNumberFormat="1" applyBorder="1" applyAlignment="1">
      <alignment horizontal="center" vertical="center"/>
    </xf>
    <xf numFmtId="2" fontId="0" fillId="0" borderId="62" xfId="0" applyNumberFormat="1" applyBorder="1" applyAlignment="1">
      <alignment horizontal="center" vertical="center"/>
    </xf>
    <xf numFmtId="0" fontId="15" fillId="0" borderId="85" xfId="0" applyFont="1" applyBorder="1" applyAlignment="1">
      <alignment horizontal="center" wrapText="1"/>
    </xf>
    <xf numFmtId="0" fontId="15" fillId="0" borderId="47" xfId="0" applyFont="1" applyBorder="1" applyAlignment="1">
      <alignment horizontal="center" wrapText="1"/>
    </xf>
    <xf numFmtId="0" fontId="15" fillId="0" borderId="32" xfId="0" applyFont="1" applyBorder="1" applyAlignment="1">
      <alignment horizontal="center" wrapText="1"/>
    </xf>
    <xf numFmtId="0" fontId="0" fillId="0" borderId="29" xfId="0" applyBorder="1" applyAlignment="1">
      <alignment vertical="center" wrapText="1"/>
    </xf>
    <xf numFmtId="0" fontId="0" fillId="0" borderId="30" xfId="0" applyBorder="1" applyAlignment="1">
      <alignment vertical="center" wrapText="1"/>
    </xf>
    <xf numFmtId="0" fontId="10" fillId="2" borderId="33" xfId="0" applyFont="1" applyFill="1" applyBorder="1" applyAlignment="1">
      <alignment horizontal="center"/>
    </xf>
    <xf numFmtId="0" fontId="10" fillId="2" borderId="34" xfId="0" applyFont="1" applyFill="1" applyBorder="1" applyAlignment="1">
      <alignment horizontal="center"/>
    </xf>
    <xf numFmtId="0" fontId="32" fillId="4" borderId="1" xfId="0" applyFont="1" applyFill="1" applyBorder="1" applyAlignment="1">
      <alignment horizontal="center" vertical="center" wrapText="1"/>
    </xf>
    <xf numFmtId="0" fontId="34" fillId="4" borderId="1" xfId="0" applyFont="1" applyFill="1" applyBorder="1" applyAlignment="1">
      <alignment horizontal="center" vertical="center"/>
    </xf>
    <xf numFmtId="0" fontId="32"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7" xfId="0" applyFont="1" applyFill="1" applyBorder="1" applyAlignment="1">
      <alignment horizontal="center" vertical="center"/>
    </xf>
    <xf numFmtId="0" fontId="5" fillId="4" borderId="46" xfId="0" applyFont="1" applyFill="1" applyBorder="1" applyAlignment="1">
      <alignment horizontal="center" vertical="center"/>
    </xf>
    <xf numFmtId="0" fontId="18" fillId="0" borderId="2"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46" xfId="0" applyFont="1" applyBorder="1" applyAlignment="1">
      <alignment horizontal="center" vertical="center" wrapText="1"/>
    </xf>
    <xf numFmtId="0" fontId="19" fillId="4" borderId="1"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47" xfId="0" applyFont="1" applyFill="1" applyBorder="1" applyAlignment="1">
      <alignment horizontal="center" vertical="center" wrapText="1"/>
    </xf>
    <xf numFmtId="0" fontId="19" fillId="4" borderId="46"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4" borderId="1"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37" fontId="12" fillId="2" borderId="50" xfId="4" applyNumberFormat="1" applyFont="1" applyFill="1" applyBorder="1" applyAlignment="1">
      <alignment horizontal="center" vertical="center" wrapText="1"/>
    </xf>
    <xf numFmtId="37" fontId="12" fillId="2" borderId="53" xfId="4" applyNumberFormat="1" applyFont="1" applyFill="1" applyBorder="1" applyAlignment="1">
      <alignment horizontal="center" vertical="center" wrapText="1"/>
    </xf>
    <xf numFmtId="37" fontId="12" fillId="2" borderId="55" xfId="4" applyNumberFormat="1" applyFont="1" applyFill="1" applyBorder="1" applyAlignment="1">
      <alignment horizontal="center" vertical="center" wrapText="1"/>
    </xf>
    <xf numFmtId="37" fontId="12" fillId="2" borderId="58" xfId="4" applyNumberFormat="1" applyFont="1" applyFill="1" applyBorder="1" applyAlignment="1">
      <alignment horizontal="center" vertical="center" wrapText="1"/>
    </xf>
    <xf numFmtId="37" fontId="12" fillId="2" borderId="8" xfId="4" applyNumberFormat="1" applyFont="1" applyFill="1" applyBorder="1" applyAlignment="1">
      <alignment horizontal="center" vertical="center" wrapText="1"/>
    </xf>
    <xf numFmtId="37" fontId="12" fillId="2" borderId="7" xfId="4" applyNumberFormat="1" applyFont="1" applyFill="1" applyBorder="1" applyAlignment="1">
      <alignment horizontal="center" vertical="center" wrapText="1"/>
    </xf>
    <xf numFmtId="0" fontId="1" fillId="2" borderId="3" xfId="0" applyFont="1" applyFill="1" applyBorder="1" applyAlignment="1">
      <alignment horizontal="center" wrapText="1"/>
    </xf>
    <xf numFmtId="0" fontId="1" fillId="2" borderId="10" xfId="0" applyFont="1" applyFill="1" applyBorder="1" applyAlignment="1">
      <alignment horizontal="center" wrapText="1"/>
    </xf>
    <xf numFmtId="0" fontId="4" fillId="4"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2"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1" fillId="2" borderId="2"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5" fillId="4" borderId="46"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 fillId="2" borderId="84" xfId="0" applyFont="1" applyFill="1" applyBorder="1" applyAlignment="1">
      <alignment horizontal="center" vertical="center" wrapText="1"/>
    </xf>
    <xf numFmtId="0" fontId="1" fillId="2" borderId="51" xfId="0" applyFont="1" applyFill="1" applyBorder="1" applyAlignment="1">
      <alignment horizontal="center" vertical="center"/>
    </xf>
    <xf numFmtId="0" fontId="1" fillId="2" borderId="52" xfId="0" applyFont="1" applyFill="1" applyBorder="1" applyAlignment="1">
      <alignment horizontal="center" vertical="center"/>
    </xf>
    <xf numFmtId="0" fontId="1" fillId="2" borderId="1" xfId="0" applyFont="1" applyFill="1" applyBorder="1"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cellXfs>
  <cellStyles count="6">
    <cellStyle name="Millares" xfId="1" builtinId="3"/>
    <cellStyle name="Moneda" xfId="2" builtinId="4"/>
    <cellStyle name="Moneda [0]" xfId="5" builtinId="7"/>
    <cellStyle name="Moneda 2" xfId="4" xr:uid="{B6BA560B-4559-4C87-A02E-E26EDEFFF537}"/>
    <cellStyle name="Normal" xfId="0" builtinId="0"/>
    <cellStyle name="Porcentaje" xfId="3" builtinId="5"/>
  </cellStyles>
  <dxfs count="43">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FB9E-9467-4361-8EBB-57858FD2D673}">
  <sheetPr>
    <tabColor rgb="FFFFFF00"/>
  </sheetPr>
  <dimension ref="A1:R21"/>
  <sheetViews>
    <sheetView zoomScale="85" zoomScaleNormal="55" workbookViewId="0">
      <pane xSplit="2" ySplit="3" topLeftCell="K4" activePane="bottomRight" state="frozen"/>
      <selection pane="topRight" sqref="A1:H1"/>
      <selection pane="bottomLeft" sqref="A1:H1"/>
      <selection pane="bottomRight" activeCell="M4" sqref="M4"/>
    </sheetView>
  </sheetViews>
  <sheetFormatPr baseColWidth="10" defaultColWidth="9.140625" defaultRowHeight="15" customHeight="1"/>
  <cols>
    <col min="1" max="1" width="13.5703125" style="29" customWidth="1"/>
    <col min="2" max="2" width="81.28515625" style="29" customWidth="1"/>
    <col min="3" max="3" width="15.5703125" style="29" customWidth="1"/>
    <col min="4" max="4" width="16.28515625" style="29" customWidth="1"/>
    <col min="5" max="5" width="21.42578125" style="29" customWidth="1"/>
    <col min="6" max="6" width="31.85546875" style="29" customWidth="1"/>
    <col min="7" max="7" width="18.7109375" style="29" customWidth="1"/>
    <col min="8" max="8" width="14.42578125" style="29" customWidth="1"/>
    <col min="9" max="9" width="17.5703125" style="29" customWidth="1"/>
    <col min="10" max="10" width="16.28515625" style="29" customWidth="1"/>
    <col min="11" max="11" width="13.140625" style="29" customWidth="1"/>
    <col min="12" max="12" width="17.28515625" style="182" customWidth="1"/>
    <col min="13" max="13" width="16" style="29" customWidth="1"/>
    <col min="14" max="14" width="15.140625" style="29" customWidth="1"/>
    <col min="15" max="15" width="16.7109375" style="29" customWidth="1"/>
    <col min="16" max="16" width="14.42578125" style="29" customWidth="1"/>
    <col min="17" max="17" width="14.85546875" style="29" customWidth="1"/>
    <col min="18" max="18" width="16.7109375" style="29" customWidth="1"/>
    <col min="19" max="16384" width="9.140625" style="29"/>
  </cols>
  <sheetData>
    <row r="1" spans="1:18" ht="45" customHeight="1">
      <c r="A1" s="268" t="s">
        <v>379</v>
      </c>
      <c r="B1" s="269"/>
      <c r="C1" s="250" t="s">
        <v>0</v>
      </c>
      <c r="D1" s="251"/>
      <c r="E1" s="251"/>
      <c r="F1" s="252"/>
      <c r="G1" s="250" t="s">
        <v>1</v>
      </c>
      <c r="H1" s="251"/>
      <c r="I1" s="251"/>
      <c r="J1" s="252"/>
      <c r="K1" s="257" t="s">
        <v>2</v>
      </c>
      <c r="L1" s="258"/>
      <c r="M1" s="258"/>
      <c r="N1" s="259"/>
      <c r="O1" s="250" t="s">
        <v>3</v>
      </c>
      <c r="P1" s="251"/>
      <c r="Q1" s="251"/>
      <c r="R1" s="252"/>
    </row>
    <row r="2" spans="1:18" ht="24" customHeight="1">
      <c r="A2" s="265"/>
      <c r="B2" s="254"/>
      <c r="C2" s="262" t="s">
        <v>4</v>
      </c>
      <c r="D2" s="255" t="s">
        <v>5</v>
      </c>
      <c r="E2" s="255" t="s">
        <v>6</v>
      </c>
      <c r="F2" s="260" t="s">
        <v>7</v>
      </c>
      <c r="G2" s="262" t="s">
        <v>4</v>
      </c>
      <c r="H2" s="255" t="s">
        <v>5</v>
      </c>
      <c r="I2" s="255" t="s">
        <v>6</v>
      </c>
      <c r="J2" s="264" t="s">
        <v>7</v>
      </c>
      <c r="K2" s="183" t="s">
        <v>4</v>
      </c>
      <c r="L2" s="184" t="s">
        <v>5</v>
      </c>
      <c r="M2" s="255" t="s">
        <v>6</v>
      </c>
      <c r="N2" s="183" t="s">
        <v>7</v>
      </c>
      <c r="O2" s="253" t="s">
        <v>4</v>
      </c>
      <c r="P2" s="255" t="s">
        <v>5</v>
      </c>
      <c r="Q2" s="255" t="s">
        <v>6</v>
      </c>
      <c r="R2" s="260" t="s">
        <v>7</v>
      </c>
    </row>
    <row r="3" spans="1:18" ht="28.9" customHeight="1">
      <c r="A3" s="2" t="s">
        <v>8</v>
      </c>
      <c r="B3" s="2" t="s">
        <v>9</v>
      </c>
      <c r="C3" s="263"/>
      <c r="D3" s="256"/>
      <c r="E3" s="256"/>
      <c r="F3" s="261"/>
      <c r="G3" s="263"/>
      <c r="H3" s="256"/>
      <c r="I3" s="256"/>
      <c r="J3" s="265"/>
      <c r="K3" s="183"/>
      <c r="L3" s="184"/>
      <c r="M3" s="256"/>
      <c r="N3" s="183"/>
      <c r="O3" s="254"/>
      <c r="P3" s="256"/>
      <c r="Q3" s="256"/>
      <c r="R3" s="261"/>
    </row>
    <row r="4" spans="1:18" ht="135">
      <c r="A4" s="3" t="s">
        <v>10</v>
      </c>
      <c r="B4" s="4" t="s">
        <v>11</v>
      </c>
      <c r="C4" s="163" t="s">
        <v>12</v>
      </c>
      <c r="D4" s="5" t="s">
        <v>13</v>
      </c>
      <c r="E4" s="30" t="s">
        <v>14</v>
      </c>
      <c r="F4" s="164" t="s">
        <v>15</v>
      </c>
      <c r="G4" s="163" t="s">
        <v>12</v>
      </c>
      <c r="H4" s="5" t="s">
        <v>16</v>
      </c>
      <c r="I4" s="30" t="s">
        <v>14</v>
      </c>
      <c r="J4" s="177" t="s">
        <v>15</v>
      </c>
      <c r="K4" s="176" t="s">
        <v>12</v>
      </c>
      <c r="L4" s="181" t="s">
        <v>17</v>
      </c>
      <c r="M4" s="30" t="s">
        <v>14</v>
      </c>
      <c r="N4" s="176" t="s">
        <v>15</v>
      </c>
      <c r="O4" s="178" t="s">
        <v>12</v>
      </c>
      <c r="P4" s="5" t="s">
        <v>16</v>
      </c>
      <c r="Q4" s="30" t="s">
        <v>14</v>
      </c>
      <c r="R4" s="164" t="s">
        <v>15</v>
      </c>
    </row>
    <row r="5" spans="1:18" ht="147" customHeight="1">
      <c r="A5" s="3" t="s">
        <v>18</v>
      </c>
      <c r="B5" s="4" t="s">
        <v>19</v>
      </c>
      <c r="C5" s="163" t="s">
        <v>12</v>
      </c>
      <c r="D5" s="5" t="s">
        <v>20</v>
      </c>
      <c r="E5" s="5" t="s">
        <v>21</v>
      </c>
      <c r="F5" s="164" t="s">
        <v>15</v>
      </c>
      <c r="G5" s="163" t="s">
        <v>12</v>
      </c>
      <c r="H5" s="5" t="s">
        <v>22</v>
      </c>
      <c r="I5" s="5" t="s">
        <v>23</v>
      </c>
      <c r="J5" s="177" t="s">
        <v>15</v>
      </c>
      <c r="K5" s="176" t="s">
        <v>12</v>
      </c>
      <c r="L5" s="181" t="s">
        <v>24</v>
      </c>
      <c r="M5" s="5" t="s">
        <v>25</v>
      </c>
      <c r="N5" s="176" t="s">
        <v>15</v>
      </c>
      <c r="O5" s="178" t="s">
        <v>12</v>
      </c>
      <c r="P5" s="5" t="s">
        <v>17</v>
      </c>
      <c r="Q5" s="5" t="s">
        <v>26</v>
      </c>
      <c r="R5" s="164" t="s">
        <v>15</v>
      </c>
    </row>
    <row r="6" spans="1:18" ht="258.75" customHeight="1">
      <c r="A6" s="271" t="s">
        <v>27</v>
      </c>
      <c r="B6" s="4" t="s">
        <v>28</v>
      </c>
      <c r="C6" s="163" t="s">
        <v>12</v>
      </c>
      <c r="D6" s="5" t="s">
        <v>29</v>
      </c>
      <c r="E6" s="29" t="s">
        <v>30</v>
      </c>
      <c r="F6" s="164" t="s">
        <v>15</v>
      </c>
      <c r="G6" s="163" t="s">
        <v>12</v>
      </c>
      <c r="H6" s="5" t="s">
        <v>31</v>
      </c>
      <c r="I6" s="29" t="s">
        <v>32</v>
      </c>
      <c r="J6" s="177" t="s">
        <v>15</v>
      </c>
      <c r="K6" s="176" t="s">
        <v>12</v>
      </c>
      <c r="L6" s="181" t="s">
        <v>33</v>
      </c>
      <c r="M6" s="29" t="s">
        <v>34</v>
      </c>
      <c r="N6" s="176" t="s">
        <v>15</v>
      </c>
      <c r="O6" s="178" t="s">
        <v>12</v>
      </c>
      <c r="P6" s="5" t="s">
        <v>35</v>
      </c>
      <c r="Q6" s="29" t="s">
        <v>36</v>
      </c>
      <c r="R6" s="164" t="s">
        <v>15</v>
      </c>
    </row>
    <row r="7" spans="1:18">
      <c r="A7" s="271"/>
      <c r="B7" s="272" t="s">
        <v>37</v>
      </c>
      <c r="C7" s="165"/>
      <c r="D7" s="158"/>
      <c r="E7" s="275" t="s">
        <v>38</v>
      </c>
      <c r="F7" s="166"/>
      <c r="G7" s="266" t="s">
        <v>12</v>
      </c>
      <c r="H7" s="272" t="s">
        <v>39</v>
      </c>
      <c r="I7" s="275" t="s">
        <v>38</v>
      </c>
      <c r="J7" s="277" t="s">
        <v>15</v>
      </c>
      <c r="K7" s="176"/>
      <c r="L7" s="282"/>
      <c r="M7" s="275" t="s">
        <v>38</v>
      </c>
      <c r="N7" s="284"/>
      <c r="O7" s="179"/>
      <c r="P7" s="158"/>
      <c r="Q7" s="275" t="s">
        <v>38</v>
      </c>
      <c r="R7" s="166"/>
    </row>
    <row r="8" spans="1:18">
      <c r="A8" s="271"/>
      <c r="B8" s="273"/>
      <c r="C8" s="167"/>
      <c r="D8" s="159"/>
      <c r="E8" s="276"/>
      <c r="F8" s="168"/>
      <c r="G8" s="267"/>
      <c r="H8" s="273"/>
      <c r="I8" s="276"/>
      <c r="J8" s="278"/>
      <c r="K8" s="176"/>
      <c r="L8" s="283"/>
      <c r="M8" s="276"/>
      <c r="N8" s="285"/>
      <c r="O8" s="180"/>
      <c r="P8" s="159"/>
      <c r="Q8" s="276"/>
      <c r="R8" s="168"/>
    </row>
    <row r="9" spans="1:18" ht="75">
      <c r="A9" s="3" t="s">
        <v>40</v>
      </c>
      <c r="B9" s="4" t="s">
        <v>41</v>
      </c>
      <c r="C9" s="163" t="s">
        <v>12</v>
      </c>
      <c r="D9" s="3" t="s">
        <v>42</v>
      </c>
      <c r="E9" s="3" t="s">
        <v>43</v>
      </c>
      <c r="F9" s="164" t="s">
        <v>15</v>
      </c>
      <c r="G9" s="163" t="s">
        <v>12</v>
      </c>
      <c r="H9" s="3" t="s">
        <v>44</v>
      </c>
      <c r="I9" s="3" t="s">
        <v>45</v>
      </c>
      <c r="J9" s="177" t="s">
        <v>15</v>
      </c>
      <c r="K9" s="176" t="s">
        <v>12</v>
      </c>
      <c r="L9" s="181" t="s">
        <v>46</v>
      </c>
      <c r="M9" s="3" t="s">
        <v>47</v>
      </c>
      <c r="N9" s="176" t="s">
        <v>15</v>
      </c>
      <c r="O9" s="178" t="s">
        <v>12</v>
      </c>
      <c r="P9" s="3" t="s">
        <v>48</v>
      </c>
      <c r="Q9" s="3" t="s">
        <v>49</v>
      </c>
      <c r="R9" s="176" t="s">
        <v>15</v>
      </c>
    </row>
    <row r="10" spans="1:18" ht="90">
      <c r="A10" s="3" t="s">
        <v>50</v>
      </c>
      <c r="B10" s="4" t="s">
        <v>51</v>
      </c>
      <c r="C10" s="163" t="s">
        <v>12</v>
      </c>
      <c r="D10" s="3" t="s">
        <v>52</v>
      </c>
      <c r="E10" s="3" t="s">
        <v>53</v>
      </c>
      <c r="F10" s="164" t="s">
        <v>15</v>
      </c>
      <c r="G10" s="163" t="s">
        <v>12</v>
      </c>
      <c r="H10" s="3" t="s">
        <v>54</v>
      </c>
      <c r="I10" s="3" t="s">
        <v>53</v>
      </c>
      <c r="J10" s="177" t="s">
        <v>15</v>
      </c>
      <c r="K10" s="176" t="s">
        <v>12</v>
      </c>
      <c r="L10" s="181" t="s">
        <v>55</v>
      </c>
      <c r="M10" s="3" t="s">
        <v>53</v>
      </c>
      <c r="N10" s="176" t="s">
        <v>15</v>
      </c>
      <c r="O10" s="178" t="s">
        <v>12</v>
      </c>
      <c r="P10" s="3" t="s">
        <v>56</v>
      </c>
      <c r="Q10" s="3" t="s">
        <v>53</v>
      </c>
      <c r="R10" s="185" t="s">
        <v>57</v>
      </c>
    </row>
    <row r="11" spans="1:18" ht="192" customHeight="1">
      <c r="A11" s="3" t="s">
        <v>58</v>
      </c>
      <c r="B11" s="4" t="s">
        <v>59</v>
      </c>
      <c r="C11" s="163" t="s">
        <v>12</v>
      </c>
      <c r="D11" s="5" t="s">
        <v>60</v>
      </c>
      <c r="E11" s="31" t="s">
        <v>61</v>
      </c>
      <c r="F11" s="164" t="s">
        <v>15</v>
      </c>
      <c r="G11" s="163" t="s">
        <v>12</v>
      </c>
      <c r="H11" s="5" t="s">
        <v>62</v>
      </c>
      <c r="I11" s="31" t="s">
        <v>63</v>
      </c>
      <c r="J11" s="177" t="s">
        <v>15</v>
      </c>
      <c r="K11" s="176" t="s">
        <v>12</v>
      </c>
      <c r="L11" s="181" t="s">
        <v>64</v>
      </c>
      <c r="M11" s="31" t="s">
        <v>65</v>
      </c>
      <c r="N11" s="176" t="s">
        <v>15</v>
      </c>
      <c r="O11" s="178" t="s">
        <v>12</v>
      </c>
      <c r="P11" s="5" t="s">
        <v>66</v>
      </c>
      <c r="Q11" s="31" t="s">
        <v>67</v>
      </c>
      <c r="R11" s="185" t="s">
        <v>68</v>
      </c>
    </row>
    <row r="12" spans="1:18" ht="45">
      <c r="A12" s="3" t="s">
        <v>69</v>
      </c>
      <c r="B12" s="4" t="s">
        <v>70</v>
      </c>
      <c r="C12" s="163" t="s">
        <v>12</v>
      </c>
      <c r="D12" s="5" t="s">
        <v>71</v>
      </c>
      <c r="E12" s="169" t="s">
        <v>72</v>
      </c>
      <c r="F12" s="164" t="s">
        <v>15</v>
      </c>
      <c r="G12" s="163" t="s">
        <v>12</v>
      </c>
      <c r="H12" s="5" t="s">
        <v>73</v>
      </c>
      <c r="I12" s="169" t="s">
        <v>74</v>
      </c>
      <c r="J12" s="177" t="s">
        <v>15</v>
      </c>
      <c r="K12" s="176" t="s">
        <v>12</v>
      </c>
      <c r="L12" s="181" t="s">
        <v>75</v>
      </c>
      <c r="M12" s="175" t="s">
        <v>76</v>
      </c>
      <c r="N12" s="176" t="s">
        <v>15</v>
      </c>
      <c r="O12" s="178" t="s">
        <v>12</v>
      </c>
      <c r="P12" s="5" t="s">
        <v>77</v>
      </c>
      <c r="Q12" s="175" t="s">
        <v>72</v>
      </c>
      <c r="R12" s="164" t="s">
        <v>15</v>
      </c>
    </row>
    <row r="13" spans="1:18" ht="45">
      <c r="A13" s="3" t="s">
        <v>78</v>
      </c>
      <c r="B13" s="4" t="s">
        <v>79</v>
      </c>
      <c r="C13" s="163" t="s">
        <v>12</v>
      </c>
      <c r="D13" s="29" t="s">
        <v>80</v>
      </c>
      <c r="E13" s="31" t="s">
        <v>72</v>
      </c>
      <c r="F13" s="164" t="s">
        <v>15</v>
      </c>
      <c r="G13" s="163" t="s">
        <v>12</v>
      </c>
      <c r="H13" s="29" t="s">
        <v>81</v>
      </c>
      <c r="I13" s="31" t="s">
        <v>72</v>
      </c>
      <c r="J13" s="177" t="s">
        <v>15</v>
      </c>
      <c r="K13" s="176" t="s">
        <v>12</v>
      </c>
      <c r="L13" s="181" t="s">
        <v>82</v>
      </c>
      <c r="M13" s="31" t="s">
        <v>76</v>
      </c>
      <c r="N13" s="176" t="s">
        <v>15</v>
      </c>
      <c r="O13" s="178" t="s">
        <v>12</v>
      </c>
      <c r="P13" s="29" t="s">
        <v>83</v>
      </c>
      <c r="Q13" s="31" t="s">
        <v>72</v>
      </c>
      <c r="R13" s="164" t="s">
        <v>15</v>
      </c>
    </row>
    <row r="14" spans="1:18" ht="45">
      <c r="A14" s="3" t="s">
        <v>84</v>
      </c>
      <c r="B14" s="4" t="s">
        <v>85</v>
      </c>
      <c r="C14" s="163" t="s">
        <v>12</v>
      </c>
      <c r="D14" s="5" t="s">
        <v>86</v>
      </c>
      <c r="E14" s="31" t="s">
        <v>72</v>
      </c>
      <c r="F14" s="164" t="s">
        <v>15</v>
      </c>
      <c r="G14" s="163" t="s">
        <v>12</v>
      </c>
      <c r="H14" s="5" t="s">
        <v>87</v>
      </c>
      <c r="I14" s="31" t="s">
        <v>88</v>
      </c>
      <c r="J14" s="177" t="s">
        <v>15</v>
      </c>
      <c r="K14" s="176" t="s">
        <v>12</v>
      </c>
      <c r="L14" s="181" t="s">
        <v>89</v>
      </c>
      <c r="M14" s="31" t="s">
        <v>76</v>
      </c>
      <c r="N14" s="176" t="s">
        <v>15</v>
      </c>
      <c r="O14" s="178" t="s">
        <v>12</v>
      </c>
      <c r="P14" s="5" t="s">
        <v>90</v>
      </c>
      <c r="Q14" s="31" t="s">
        <v>72</v>
      </c>
      <c r="R14" s="164" t="s">
        <v>15</v>
      </c>
    </row>
    <row r="15" spans="1:18" ht="45">
      <c r="A15" s="3" t="s">
        <v>91</v>
      </c>
      <c r="B15" s="4" t="s">
        <v>92</v>
      </c>
      <c r="C15" s="163" t="s">
        <v>12</v>
      </c>
      <c r="D15" s="5" t="s">
        <v>93</v>
      </c>
      <c r="E15" s="31" t="s">
        <v>72</v>
      </c>
      <c r="F15" s="164" t="s">
        <v>15</v>
      </c>
      <c r="G15" s="163" t="s">
        <v>12</v>
      </c>
      <c r="H15" s="5" t="s">
        <v>94</v>
      </c>
      <c r="I15" s="31" t="s">
        <v>74</v>
      </c>
      <c r="J15" s="177" t="s">
        <v>15</v>
      </c>
      <c r="K15" s="176" t="s">
        <v>12</v>
      </c>
      <c r="L15" s="181" t="s">
        <v>95</v>
      </c>
      <c r="M15" s="31" t="s">
        <v>76</v>
      </c>
      <c r="N15" s="176" t="s">
        <v>15</v>
      </c>
      <c r="O15" s="178" t="s">
        <v>12</v>
      </c>
      <c r="P15" s="5" t="s">
        <v>96</v>
      </c>
      <c r="Q15" s="31" t="s">
        <v>72</v>
      </c>
      <c r="R15" s="164" t="s">
        <v>15</v>
      </c>
    </row>
    <row r="16" spans="1:18" ht="45">
      <c r="A16" s="3" t="s">
        <v>97</v>
      </c>
      <c r="B16" s="4" t="s">
        <v>98</v>
      </c>
      <c r="C16" s="163" t="s">
        <v>12</v>
      </c>
      <c r="D16" s="5" t="s">
        <v>99</v>
      </c>
      <c r="E16" s="31" t="s">
        <v>72</v>
      </c>
      <c r="F16" s="164" t="s">
        <v>15</v>
      </c>
      <c r="G16" s="163" t="s">
        <v>12</v>
      </c>
      <c r="H16" s="5" t="s">
        <v>100</v>
      </c>
      <c r="I16" s="31" t="s">
        <v>74</v>
      </c>
      <c r="J16" s="177" t="s">
        <v>15</v>
      </c>
      <c r="K16" s="176" t="s">
        <v>12</v>
      </c>
      <c r="L16" s="181" t="s">
        <v>101</v>
      </c>
      <c r="M16" s="31" t="s">
        <v>76</v>
      </c>
      <c r="N16" s="176" t="s">
        <v>15</v>
      </c>
      <c r="O16" s="178" t="s">
        <v>12</v>
      </c>
      <c r="P16" s="5" t="s">
        <v>102</v>
      </c>
      <c r="Q16" s="31" t="s">
        <v>72</v>
      </c>
      <c r="R16" s="164" t="s">
        <v>15</v>
      </c>
    </row>
    <row r="17" spans="1:18" ht="45">
      <c r="A17" s="3" t="s">
        <v>103</v>
      </c>
      <c r="B17" s="4" t="s">
        <v>104</v>
      </c>
      <c r="C17" s="163" t="s">
        <v>12</v>
      </c>
      <c r="D17" s="5" t="s">
        <v>105</v>
      </c>
      <c r="E17" s="5" t="s">
        <v>72</v>
      </c>
      <c r="F17" s="164" t="s">
        <v>15</v>
      </c>
      <c r="G17" s="163" t="s">
        <v>12</v>
      </c>
      <c r="H17" s="5" t="s">
        <v>106</v>
      </c>
      <c r="I17" s="5" t="s">
        <v>74</v>
      </c>
      <c r="J17" s="177" t="s">
        <v>15</v>
      </c>
      <c r="K17" s="176" t="s">
        <v>12</v>
      </c>
      <c r="L17" s="181" t="s">
        <v>107</v>
      </c>
      <c r="M17" s="5" t="s">
        <v>108</v>
      </c>
      <c r="N17" s="176" t="s">
        <v>15</v>
      </c>
      <c r="O17" s="178" t="s">
        <v>12</v>
      </c>
      <c r="P17" s="5" t="s">
        <v>109</v>
      </c>
      <c r="Q17" s="5" t="s">
        <v>110</v>
      </c>
      <c r="R17" s="164" t="s">
        <v>15</v>
      </c>
    </row>
    <row r="18" spans="1:18" ht="45">
      <c r="A18" s="3" t="s">
        <v>111</v>
      </c>
      <c r="B18" s="4" t="s">
        <v>112</v>
      </c>
      <c r="C18" s="163" t="s">
        <v>12</v>
      </c>
      <c r="D18" s="5" t="s">
        <v>113</v>
      </c>
      <c r="E18" s="5" t="s">
        <v>114</v>
      </c>
      <c r="F18" s="164" t="s">
        <v>15</v>
      </c>
      <c r="G18" s="163" t="s">
        <v>12</v>
      </c>
      <c r="H18" s="5" t="s">
        <v>115</v>
      </c>
      <c r="I18" s="5" t="s">
        <v>116</v>
      </c>
      <c r="J18" s="177" t="s">
        <v>15</v>
      </c>
      <c r="K18" s="176" t="s">
        <v>12</v>
      </c>
      <c r="L18" s="181" t="s">
        <v>117</v>
      </c>
      <c r="M18" s="5" t="s">
        <v>118</v>
      </c>
      <c r="N18" s="176" t="s">
        <v>15</v>
      </c>
      <c r="O18" s="178" t="s">
        <v>12</v>
      </c>
      <c r="P18" s="5" t="s">
        <v>119</v>
      </c>
      <c r="Q18" s="5" t="s">
        <v>118</v>
      </c>
      <c r="R18" s="164" t="s">
        <v>15</v>
      </c>
    </row>
    <row r="19" spans="1:18" ht="210">
      <c r="A19" s="3" t="s">
        <v>120</v>
      </c>
      <c r="B19" s="41" t="s">
        <v>121</v>
      </c>
      <c r="C19" s="163" t="s">
        <v>12</v>
      </c>
      <c r="D19" s="5" t="s">
        <v>122</v>
      </c>
      <c r="E19" s="5" t="s">
        <v>123</v>
      </c>
      <c r="F19" s="164" t="s">
        <v>15</v>
      </c>
      <c r="G19" s="163" t="s">
        <v>12</v>
      </c>
      <c r="H19" s="5" t="s">
        <v>124</v>
      </c>
      <c r="I19" s="5" t="s">
        <v>125</v>
      </c>
      <c r="J19" s="177" t="s">
        <v>15</v>
      </c>
      <c r="K19" s="176" t="s">
        <v>12</v>
      </c>
      <c r="L19" s="181" t="s">
        <v>126</v>
      </c>
      <c r="M19" s="5" t="s">
        <v>127</v>
      </c>
      <c r="N19" s="176" t="s">
        <v>15</v>
      </c>
      <c r="O19" s="178" t="s">
        <v>12</v>
      </c>
      <c r="P19" s="5" t="s">
        <v>128</v>
      </c>
      <c r="Q19" s="5" t="s">
        <v>129</v>
      </c>
      <c r="R19" s="164" t="s">
        <v>15</v>
      </c>
    </row>
    <row r="20" spans="1:18" ht="165">
      <c r="A20" s="3" t="s">
        <v>130</v>
      </c>
      <c r="B20" s="4" t="s">
        <v>131</v>
      </c>
      <c r="C20" s="163" t="s">
        <v>12</v>
      </c>
      <c r="D20" s="5" t="s">
        <v>522</v>
      </c>
      <c r="E20" s="3" t="s">
        <v>494</v>
      </c>
      <c r="F20" s="164" t="s">
        <v>15</v>
      </c>
      <c r="G20" s="163" t="s">
        <v>12</v>
      </c>
      <c r="H20" s="205" t="s">
        <v>529</v>
      </c>
      <c r="I20" s="3" t="s">
        <v>495</v>
      </c>
      <c r="J20" s="164" t="s">
        <v>15</v>
      </c>
      <c r="K20" s="200" t="s">
        <v>12</v>
      </c>
      <c r="L20" s="205" t="s">
        <v>541</v>
      </c>
      <c r="M20" s="158" t="s">
        <v>497</v>
      </c>
      <c r="N20" s="200" t="s">
        <v>15</v>
      </c>
      <c r="O20" s="163" t="s">
        <v>12</v>
      </c>
      <c r="P20" s="205" t="s">
        <v>550</v>
      </c>
      <c r="Q20" s="3" t="s">
        <v>496</v>
      </c>
      <c r="R20" s="164" t="s">
        <v>15</v>
      </c>
    </row>
    <row r="21" spans="1:18" ht="30" customHeight="1">
      <c r="A21" s="274" t="s">
        <v>132</v>
      </c>
      <c r="B21" s="274"/>
      <c r="C21" s="270" t="s">
        <v>180</v>
      </c>
      <c r="D21" s="270"/>
      <c r="E21" s="270"/>
      <c r="F21" s="270"/>
      <c r="G21" s="270" t="s">
        <v>180</v>
      </c>
      <c r="H21" s="270"/>
      <c r="I21" s="270"/>
      <c r="J21" s="270"/>
      <c r="K21" s="270" t="s">
        <v>180</v>
      </c>
      <c r="L21" s="270"/>
      <c r="M21" s="270"/>
      <c r="N21" s="270"/>
      <c r="O21" s="279" t="s">
        <v>133</v>
      </c>
      <c r="P21" s="280"/>
      <c r="Q21" s="280"/>
      <c r="R21" s="281"/>
    </row>
  </sheetData>
  <sheetProtection algorithmName="SHA-512" hashValue="Z3LA0ki53k+KIrM/E3rvX3wr4cAK7XwYjUAW134WAMlUaRM0kWR2kYwWY+5cEZwqNcwEmb0oY0CjZA7EJKBMdQ==" saltValue="5WVLQIvwzQk3f8O/8NuY7Q==" spinCount="100000" sheet="1" objects="1" scenarios="1"/>
  <mergeCells count="34">
    <mergeCell ref="Q7:Q8"/>
    <mergeCell ref="O21:R21"/>
    <mergeCell ref="M7:M8"/>
    <mergeCell ref="L7:L8"/>
    <mergeCell ref="N7:N8"/>
    <mergeCell ref="K21:N21"/>
    <mergeCell ref="G7:G8"/>
    <mergeCell ref="A1:B2"/>
    <mergeCell ref="C21:F21"/>
    <mergeCell ref="G21:J21"/>
    <mergeCell ref="A6:A8"/>
    <mergeCell ref="B7:B8"/>
    <mergeCell ref="A21:B21"/>
    <mergeCell ref="I7:I8"/>
    <mergeCell ref="J7:J8"/>
    <mergeCell ref="E7:E8"/>
    <mergeCell ref="H7:H8"/>
    <mergeCell ref="C1:F1"/>
    <mergeCell ref="C2:C3"/>
    <mergeCell ref="D2:D3"/>
    <mergeCell ref="E2:E3"/>
    <mergeCell ref="F2:F3"/>
    <mergeCell ref="G1:J1"/>
    <mergeCell ref="G2:G3"/>
    <mergeCell ref="H2:H3"/>
    <mergeCell ref="I2:I3"/>
    <mergeCell ref="J2:J3"/>
    <mergeCell ref="O1:R1"/>
    <mergeCell ref="O2:O3"/>
    <mergeCell ref="P2:P3"/>
    <mergeCell ref="Q2:Q3"/>
    <mergeCell ref="K1:N1"/>
    <mergeCell ref="M2:M3"/>
    <mergeCell ref="R2:R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881A-C238-44BD-8DC6-8B168AC2FD94}">
  <sheetPr>
    <tabColor rgb="FFFFC000"/>
  </sheetPr>
  <dimension ref="A1:E21"/>
  <sheetViews>
    <sheetView showGridLines="0" workbookViewId="0">
      <pane xSplit="1" ySplit="2" topLeftCell="B3" activePane="bottomRight" state="frozen"/>
      <selection pane="topRight" activeCell="B1" sqref="B1"/>
      <selection pane="bottomLeft" activeCell="A3" sqref="A3"/>
      <selection pane="bottomRight" activeCell="C10" sqref="C10"/>
    </sheetView>
  </sheetViews>
  <sheetFormatPr baseColWidth="10" defaultColWidth="9.140625" defaultRowHeight="15" customHeight="1"/>
  <cols>
    <col min="1" max="1" width="39.140625" customWidth="1"/>
    <col min="2" max="2" width="19.85546875" customWidth="1"/>
    <col min="3" max="3" width="19.28515625" customWidth="1"/>
    <col min="4" max="4" width="18.85546875" customWidth="1"/>
    <col min="5" max="5" width="21.85546875" customWidth="1"/>
  </cols>
  <sheetData>
    <row r="1" spans="1:5" ht="30" customHeight="1" thickBot="1">
      <c r="A1" s="286" t="s">
        <v>134</v>
      </c>
      <c r="B1" s="287"/>
      <c r="C1" s="287"/>
      <c r="D1" s="287"/>
      <c r="E1" s="287"/>
    </row>
    <row r="2" spans="1:5" ht="60" customHeight="1" thickBot="1">
      <c r="A2" s="32" t="s">
        <v>135</v>
      </c>
      <c r="B2" s="215" t="s">
        <v>582</v>
      </c>
      <c r="C2" s="215" t="s">
        <v>589</v>
      </c>
      <c r="D2" s="215" t="s">
        <v>580</v>
      </c>
      <c r="E2" s="215" t="s">
        <v>581</v>
      </c>
    </row>
    <row r="3" spans="1:5" ht="15" customHeight="1">
      <c r="A3" s="33" t="s">
        <v>136</v>
      </c>
      <c r="B3" s="92" t="s">
        <v>573</v>
      </c>
      <c r="C3" s="92" t="s">
        <v>574</v>
      </c>
      <c r="D3" s="92" t="s">
        <v>576</v>
      </c>
      <c r="E3" s="92" t="s">
        <v>576</v>
      </c>
    </row>
    <row r="4" spans="1:5" ht="15" customHeight="1">
      <c r="A4" s="34" t="s">
        <v>137</v>
      </c>
      <c r="B4" s="93">
        <v>901810895</v>
      </c>
      <c r="C4" s="93">
        <v>900813442</v>
      </c>
      <c r="D4" s="93">
        <v>900221542</v>
      </c>
      <c r="E4" s="93">
        <v>800023917</v>
      </c>
    </row>
    <row r="5" spans="1:5" ht="15" customHeight="1">
      <c r="A5" s="34" t="s">
        <v>138</v>
      </c>
      <c r="B5" s="94">
        <v>46022</v>
      </c>
      <c r="C5" s="94">
        <v>46022</v>
      </c>
      <c r="D5" s="94">
        <v>46022</v>
      </c>
      <c r="E5" s="94">
        <v>46022</v>
      </c>
    </row>
    <row r="6" spans="1:5" ht="15" customHeight="1">
      <c r="A6" s="35" t="s">
        <v>139</v>
      </c>
      <c r="B6" s="94">
        <v>46268</v>
      </c>
      <c r="C6" s="94">
        <v>46266</v>
      </c>
      <c r="D6" s="94">
        <v>46258</v>
      </c>
      <c r="E6" s="94">
        <v>46248</v>
      </c>
    </row>
    <row r="7" spans="1:5" ht="15" customHeight="1">
      <c r="A7" s="220" t="s">
        <v>159</v>
      </c>
      <c r="B7" s="92">
        <v>25</v>
      </c>
      <c r="C7" s="92" t="s">
        <v>575</v>
      </c>
      <c r="D7" s="92" t="s">
        <v>577</v>
      </c>
      <c r="E7" s="92" t="s">
        <v>579</v>
      </c>
    </row>
    <row r="8" spans="1:5" ht="15" customHeight="1">
      <c r="A8" s="36" t="s">
        <v>140</v>
      </c>
      <c r="B8" s="95">
        <v>1911541000</v>
      </c>
      <c r="C8" s="95">
        <v>7228696428</v>
      </c>
      <c r="D8" s="95">
        <v>2578902885</v>
      </c>
      <c r="E8" s="95">
        <v>3868098112</v>
      </c>
    </row>
    <row r="9" spans="1:5" ht="15" customHeight="1">
      <c r="A9" s="34" t="s">
        <v>141</v>
      </c>
      <c r="B9" s="95">
        <v>2341203520</v>
      </c>
      <c r="C9" s="95">
        <v>9237304728</v>
      </c>
      <c r="D9" s="95">
        <v>2942618885</v>
      </c>
      <c r="E9" s="95">
        <v>4760434990</v>
      </c>
    </row>
    <row r="10" spans="1:5" ht="15" customHeight="1">
      <c r="A10" s="34" t="s">
        <v>142</v>
      </c>
      <c r="B10" s="95">
        <v>150278820</v>
      </c>
      <c r="C10" s="95">
        <v>154938525</v>
      </c>
      <c r="D10" s="95">
        <v>272547346</v>
      </c>
      <c r="E10" s="95">
        <v>749221614</v>
      </c>
    </row>
    <row r="11" spans="1:5" ht="15" customHeight="1">
      <c r="A11" s="34" t="s">
        <v>143</v>
      </c>
      <c r="B11" s="95">
        <v>191921350</v>
      </c>
      <c r="C11" s="95">
        <v>1177166203</v>
      </c>
      <c r="D11" s="95">
        <v>272547346</v>
      </c>
      <c r="E11" s="95">
        <v>1847368098</v>
      </c>
    </row>
    <row r="12" spans="1:5" ht="15" customHeight="1">
      <c r="A12" s="34" t="s">
        <v>144</v>
      </c>
      <c r="B12" s="95">
        <v>2149282170</v>
      </c>
      <c r="C12" s="95">
        <v>8060138525</v>
      </c>
      <c r="D12" s="95">
        <v>2670071539</v>
      </c>
      <c r="E12" s="95">
        <v>2913066892</v>
      </c>
    </row>
    <row r="13" spans="1:5" ht="15" customHeight="1">
      <c r="A13" s="34" t="s">
        <v>145</v>
      </c>
      <c r="B13" s="95">
        <v>502944115</v>
      </c>
      <c r="C13" s="95">
        <v>4318704905</v>
      </c>
      <c r="D13" s="95">
        <v>707217803</v>
      </c>
      <c r="E13" s="95">
        <v>798825210</v>
      </c>
    </row>
    <row r="14" spans="1:5" ht="15" customHeight="1">
      <c r="A14" s="35" t="s">
        <v>146</v>
      </c>
      <c r="B14" s="95">
        <v>5800000</v>
      </c>
      <c r="C14" s="95">
        <v>11900000</v>
      </c>
      <c r="D14" s="95">
        <v>0</v>
      </c>
      <c r="E14" s="95">
        <v>25502351</v>
      </c>
    </row>
    <row r="15" spans="1:5" ht="15" customHeight="1">
      <c r="A15" s="36" t="s">
        <v>147</v>
      </c>
      <c r="B15" s="216">
        <f>+B8/B10</f>
        <v>12.719962799814372</v>
      </c>
      <c r="C15" s="216">
        <f>+C8/C10</f>
        <v>46.655255224612475</v>
      </c>
      <c r="D15" s="216">
        <f t="shared" ref="D15" si="0">+D8/D10</f>
        <v>9.4622197678637452</v>
      </c>
      <c r="E15" s="216">
        <f>+E8/E10</f>
        <v>5.1628223742087611</v>
      </c>
    </row>
    <row r="16" spans="1:5" ht="15" customHeight="1">
      <c r="A16" s="34" t="s">
        <v>148</v>
      </c>
      <c r="B16" s="217">
        <f>+B11/B9</f>
        <v>8.1975508904069988E-2</v>
      </c>
      <c r="C16" s="217">
        <f>+C11/C9</f>
        <v>0.12743611233607882</v>
      </c>
      <c r="D16" s="217">
        <f t="shared" ref="D16" si="1">+D11/D9</f>
        <v>9.2620674525440622E-2</v>
      </c>
      <c r="E16" s="217">
        <f>+E11/E9</f>
        <v>0.38806707829865772</v>
      </c>
    </row>
    <row r="17" spans="1:5" ht="15" customHeight="1">
      <c r="A17" s="35" t="s">
        <v>149</v>
      </c>
      <c r="B17" s="218">
        <f>+B8-B10</f>
        <v>1761262180</v>
      </c>
      <c r="C17" s="218">
        <f>+C8-C10</f>
        <v>7073757903</v>
      </c>
      <c r="D17" s="218">
        <f t="shared" ref="D17" si="2">+D8-D10</f>
        <v>2306355539</v>
      </c>
      <c r="E17" s="218">
        <f>+E8-E10</f>
        <v>3118876498</v>
      </c>
    </row>
    <row r="18" spans="1:5" ht="15" customHeight="1">
      <c r="A18" s="36" t="s">
        <v>150</v>
      </c>
      <c r="B18" s="216">
        <f>+B13/B14</f>
        <v>86.714502586206891</v>
      </c>
      <c r="C18" s="216">
        <f>+C13/C14</f>
        <v>362.9163785714286</v>
      </c>
      <c r="D18" s="216" t="s">
        <v>578</v>
      </c>
      <c r="E18" s="216">
        <f>+E13/E14</f>
        <v>31.323590911285002</v>
      </c>
    </row>
    <row r="19" spans="1:5" ht="15" customHeight="1">
      <c r="A19" s="34" t="s">
        <v>151</v>
      </c>
      <c r="B19" s="217">
        <f>+B13/B12</f>
        <v>0.23400562384044715</v>
      </c>
      <c r="C19" s="217">
        <f>+C13/C12</f>
        <v>0.53581025829825923</v>
      </c>
      <c r="D19" s="217">
        <f t="shared" ref="D19" si="3">+D13/D12</f>
        <v>0.26486848485897441</v>
      </c>
      <c r="E19" s="217">
        <f>+E13/E12</f>
        <v>0.27422137548360837</v>
      </c>
    </row>
    <row r="20" spans="1:5" ht="15" customHeight="1">
      <c r="A20" s="35" t="s">
        <v>152</v>
      </c>
      <c r="B20" s="217">
        <f>+B13/B9</f>
        <v>0.21482289373971214</v>
      </c>
      <c r="C20" s="217">
        <f>+C13/C9</f>
        <v>0.46752868203093884</v>
      </c>
      <c r="D20" s="217">
        <f t="shared" ref="D20" si="4">+D13/D9</f>
        <v>0.24033618713080473</v>
      </c>
      <c r="E20" s="217">
        <f>+E13/E9</f>
        <v>0.16780508749264528</v>
      </c>
    </row>
    <row r="21" spans="1:5" ht="30" customHeight="1" thickBot="1">
      <c r="A21" s="37" t="s">
        <v>153</v>
      </c>
      <c r="B21" s="219" t="str">
        <f t="shared" ref="B21:C21" si="5">+IF(AND(B15&gt;=2.5,B16&lt;=0.5,B17&gt;=1600000000,B18&gt;=4,B19&gt;=0.11,B20&gt;=0.09),"HABILITADO","NO HABILITADO")</f>
        <v>HABILITADO</v>
      </c>
      <c r="C21" s="219" t="str">
        <f t="shared" si="5"/>
        <v>HABILITADO</v>
      </c>
      <c r="D21" s="219" t="str">
        <f>+IF(AND(D15&gt;=2.5,D16&lt;=0.6,D17&gt;=1100000000,D18&gt;=4,D19&gt;=0.11,D20&gt;=0.09),"HABILITADO","NO HABILITADO")</f>
        <v>HABILITADO</v>
      </c>
      <c r="E21" s="219" t="str">
        <f t="shared" ref="E21" si="6">+IF(AND(E15&gt;=2.5,E16&lt;=0.5,E17&gt;=1600000000,E18&gt;=4,E19&gt;=0.11,E20&gt;=0.09),"HABILITADO","NO HABILITADO")</f>
        <v>HABILITADO</v>
      </c>
    </row>
  </sheetData>
  <sheetProtection algorithmName="SHA-512" hashValue="YZLznwdFzH/9rBV9Aq9fbYHnoZQak0TLP3NGg3Ai2kloAKNHNaBk1zxlObyUz/5FcmR5TJeYH7Zflv99WzZqGw==" saltValue="zNfizYjdc0jb0a5gPNNyfQ==" spinCount="100000" sheet="1" objects="1" scenarios="1"/>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7F63-A3FE-4B4B-A180-3EBC82FCFC3A}">
  <sheetPr>
    <tabColor rgb="FF00B050"/>
  </sheetPr>
  <dimension ref="B1:M11"/>
  <sheetViews>
    <sheetView zoomScale="85" zoomScaleNormal="85" workbookViewId="0">
      <pane xSplit="3" ySplit="3" topLeftCell="D4" activePane="bottomRight" state="frozen"/>
      <selection pane="topRight" activeCell="D10" sqref="D10"/>
      <selection pane="bottomLeft" activeCell="D10" sqref="D10"/>
      <selection pane="bottomRight" activeCell="F7" sqref="F7"/>
    </sheetView>
  </sheetViews>
  <sheetFormatPr baseColWidth="10" defaultColWidth="11.42578125" defaultRowHeight="15"/>
  <cols>
    <col min="1" max="1" width="2.7109375" customWidth="1"/>
    <col min="2" max="2" width="10.7109375" bestFit="1" customWidth="1"/>
    <col min="3" max="3" width="69.5703125" customWidth="1"/>
    <col min="4" max="4" width="18.7109375" customWidth="1"/>
    <col min="5" max="5" width="15.5703125" customWidth="1"/>
    <col min="6" max="6" width="14.5703125" customWidth="1"/>
    <col min="7" max="7" width="14.85546875" customWidth="1"/>
    <col min="8" max="8" width="14.5703125" customWidth="1"/>
    <col min="9" max="9" width="14.7109375" customWidth="1"/>
    <col min="10" max="10" width="14.42578125" customWidth="1"/>
    <col min="11" max="11" width="14.28515625" customWidth="1"/>
    <col min="12" max="12" width="13.5703125" customWidth="1"/>
    <col min="13" max="13" width="15" customWidth="1"/>
  </cols>
  <sheetData>
    <row r="1" spans="2:13" ht="15.75" thickBot="1"/>
    <row r="2" spans="2:13" ht="72" customHeight="1">
      <c r="B2" s="290" t="s">
        <v>154</v>
      </c>
      <c r="C2" s="291"/>
      <c r="D2" s="299" t="s">
        <v>155</v>
      </c>
      <c r="E2" s="300"/>
      <c r="F2" s="290" t="s">
        <v>381</v>
      </c>
      <c r="G2" s="300"/>
      <c r="H2" s="300"/>
      <c r="I2" s="295" t="s">
        <v>309</v>
      </c>
      <c r="J2" s="296"/>
      <c r="K2" s="295" t="s">
        <v>507</v>
      </c>
      <c r="L2" s="296"/>
      <c r="M2" s="296"/>
    </row>
    <row r="3" spans="2:13" ht="15.75" thickBot="1">
      <c r="B3" s="292"/>
      <c r="C3" s="293"/>
      <c r="D3" s="27" t="s">
        <v>156</v>
      </c>
      <c r="E3" s="26" t="s">
        <v>157</v>
      </c>
      <c r="F3" s="25" t="s">
        <v>156</v>
      </c>
      <c r="G3" s="26" t="s">
        <v>157</v>
      </c>
      <c r="H3" s="26" t="s">
        <v>158</v>
      </c>
      <c r="I3" s="25" t="s">
        <v>156</v>
      </c>
      <c r="J3" s="26" t="s">
        <v>157</v>
      </c>
      <c r="K3" s="27" t="s">
        <v>156</v>
      </c>
      <c r="L3" s="26" t="s">
        <v>157</v>
      </c>
      <c r="M3" s="26" t="s">
        <v>158</v>
      </c>
    </row>
    <row r="4" spans="2:13">
      <c r="B4" s="297" t="s">
        <v>159</v>
      </c>
      <c r="C4" s="298"/>
      <c r="D4" s="16" t="s">
        <v>160</v>
      </c>
      <c r="E4" s="15">
        <v>587</v>
      </c>
      <c r="F4" s="14">
        <v>548</v>
      </c>
      <c r="G4" s="15">
        <v>549</v>
      </c>
      <c r="H4" s="15">
        <v>552</v>
      </c>
      <c r="I4" s="14">
        <v>324</v>
      </c>
      <c r="J4" s="15" t="s">
        <v>467</v>
      </c>
      <c r="K4" s="16" t="s">
        <v>508</v>
      </c>
      <c r="L4" s="15" t="s">
        <v>509</v>
      </c>
      <c r="M4" s="15" t="s">
        <v>510</v>
      </c>
    </row>
    <row r="5" spans="2:13" ht="30" customHeight="1">
      <c r="B5" s="288" t="s">
        <v>161</v>
      </c>
      <c r="C5" s="289"/>
      <c r="D5" s="19" t="s">
        <v>12</v>
      </c>
      <c r="E5" s="18" t="s">
        <v>12</v>
      </c>
      <c r="F5" s="17" t="s">
        <v>12</v>
      </c>
      <c r="G5" s="17" t="s">
        <v>12</v>
      </c>
      <c r="H5" s="17" t="s">
        <v>12</v>
      </c>
      <c r="I5" s="17" t="s">
        <v>12</v>
      </c>
      <c r="J5" s="18" t="s">
        <v>12</v>
      </c>
      <c r="K5" s="18" t="s">
        <v>12</v>
      </c>
      <c r="L5" s="18" t="s">
        <v>12</v>
      </c>
      <c r="M5" s="18" t="s">
        <v>12</v>
      </c>
    </row>
    <row r="6" spans="2:13">
      <c r="B6" s="288" t="s">
        <v>162</v>
      </c>
      <c r="C6" s="289"/>
      <c r="D6" s="19">
        <v>78181500</v>
      </c>
      <c r="E6" s="18">
        <v>78181500</v>
      </c>
      <c r="F6" s="17">
        <v>78181500</v>
      </c>
      <c r="G6" s="17">
        <v>78181500</v>
      </c>
      <c r="H6" s="17">
        <v>78181500</v>
      </c>
      <c r="I6" s="67">
        <v>781815</v>
      </c>
      <c r="J6" s="68">
        <v>781815</v>
      </c>
      <c r="K6" s="203">
        <v>78181500</v>
      </c>
      <c r="L6" s="203">
        <v>78181500</v>
      </c>
      <c r="M6" s="203">
        <v>78181500</v>
      </c>
    </row>
    <row r="7" spans="2:13" ht="84.75" customHeight="1">
      <c r="B7" s="288" t="s">
        <v>163</v>
      </c>
      <c r="C7" s="294"/>
      <c r="D7" s="57" t="s">
        <v>164</v>
      </c>
      <c r="E7" s="57" t="s">
        <v>165</v>
      </c>
      <c r="F7" s="187" t="s">
        <v>382</v>
      </c>
      <c r="G7" s="187" t="s">
        <v>383</v>
      </c>
      <c r="H7" s="187" t="s">
        <v>384</v>
      </c>
      <c r="I7" s="71" t="s">
        <v>464</v>
      </c>
      <c r="J7" s="71" t="s">
        <v>465</v>
      </c>
      <c r="K7" s="57" t="s">
        <v>511</v>
      </c>
      <c r="L7" s="57" t="s">
        <v>512</v>
      </c>
      <c r="M7" s="57" t="s">
        <v>513</v>
      </c>
    </row>
    <row r="8" spans="2:13" ht="16.5" customHeight="1">
      <c r="B8" s="288" t="s">
        <v>166</v>
      </c>
      <c r="C8" s="289"/>
      <c r="D8" s="20">
        <v>2237.86</v>
      </c>
      <c r="E8" s="21">
        <v>103.66</v>
      </c>
      <c r="F8" s="22">
        <v>755.7</v>
      </c>
      <c r="G8" s="21">
        <v>425.82</v>
      </c>
      <c r="H8" s="21">
        <v>2164.5100000000002</v>
      </c>
      <c r="I8" s="69">
        <f>2758.02*50%</f>
        <v>1379.01</v>
      </c>
      <c r="J8" s="70">
        <v>979.42</v>
      </c>
      <c r="K8" s="20">
        <v>8066.53</v>
      </c>
      <c r="L8" s="21">
        <v>3752.83</v>
      </c>
      <c r="M8" s="21">
        <v>2969</v>
      </c>
    </row>
    <row r="9" spans="2:13">
      <c r="B9" s="306" t="s">
        <v>167</v>
      </c>
      <c r="C9" s="307"/>
      <c r="D9" s="308" t="s">
        <v>168</v>
      </c>
      <c r="E9" s="309"/>
      <c r="F9" s="308" t="s">
        <v>385</v>
      </c>
      <c r="G9" s="310"/>
      <c r="H9" s="309"/>
      <c r="I9" s="308" t="s">
        <v>466</v>
      </c>
      <c r="J9" s="310"/>
      <c r="K9" s="311" t="s">
        <v>514</v>
      </c>
      <c r="L9" s="312"/>
      <c r="M9" s="313"/>
    </row>
    <row r="10" spans="2:13" ht="115.5" customHeight="1">
      <c r="B10" s="317" t="s">
        <v>6</v>
      </c>
      <c r="C10" s="318"/>
      <c r="D10" s="230" t="s">
        <v>169</v>
      </c>
      <c r="E10" s="231" t="s">
        <v>170</v>
      </c>
      <c r="F10" s="23"/>
      <c r="G10" s="24"/>
      <c r="H10" s="24"/>
      <c r="I10" s="23"/>
      <c r="J10" s="24"/>
      <c r="K10" s="314" t="s">
        <v>515</v>
      </c>
      <c r="L10" s="315"/>
      <c r="M10" s="316"/>
    </row>
    <row r="11" spans="2:13" ht="16.5" thickBot="1">
      <c r="B11" s="319" t="s">
        <v>153</v>
      </c>
      <c r="C11" s="320"/>
      <c r="D11" s="304" t="s">
        <v>180</v>
      </c>
      <c r="E11" s="305"/>
      <c r="F11" s="304" t="s">
        <v>180</v>
      </c>
      <c r="G11" s="305"/>
      <c r="H11" s="305"/>
      <c r="I11" s="304" t="s">
        <v>180</v>
      </c>
      <c r="J11" s="305"/>
      <c r="K11" s="301" t="s">
        <v>516</v>
      </c>
      <c r="L11" s="302"/>
      <c r="M11" s="303"/>
    </row>
  </sheetData>
  <sheetProtection algorithmName="SHA-512" hashValue="TPcSP74t93HzlOxMFQsJtNCiuUYL28Vdlnk00DIP+LHVlxEvWBlJg9UuXin0BIuG9BygGCVK1RiPLv55cncoZw==" saltValue="Rr3Cw2mh7oeuP9x4UUvIxw==" spinCount="100000" sheet="1" objects="1" scenarios="1"/>
  <mergeCells count="22">
    <mergeCell ref="K11:M11"/>
    <mergeCell ref="I11:J11"/>
    <mergeCell ref="B9:C9"/>
    <mergeCell ref="D9:E9"/>
    <mergeCell ref="F9:H9"/>
    <mergeCell ref="K9:M9"/>
    <mergeCell ref="K10:M10"/>
    <mergeCell ref="I9:J9"/>
    <mergeCell ref="D11:E11"/>
    <mergeCell ref="F11:H11"/>
    <mergeCell ref="B10:C10"/>
    <mergeCell ref="B11:C11"/>
    <mergeCell ref="I2:J2"/>
    <mergeCell ref="B4:C4"/>
    <mergeCell ref="D2:E2"/>
    <mergeCell ref="F2:H2"/>
    <mergeCell ref="K2:M2"/>
    <mergeCell ref="B8:C8"/>
    <mergeCell ref="B2:C3"/>
    <mergeCell ref="B5:C5"/>
    <mergeCell ref="B6:C6"/>
    <mergeCell ref="B7:C7"/>
  </mergeCells>
  <conditionalFormatting sqref="D4:E8 D9 F9">
    <cfRule type="containsText" dxfId="42" priority="91" operator="containsText" text="No acredita">
      <formula>NOT(ISERROR(SEARCH("No acredita",D4)))</formula>
    </cfRule>
    <cfRule type="containsText" dxfId="41" priority="91" operator="containsText" text="Acreditada">
      <formula>NOT(ISERROR(SEARCH("Acreditada",D4)))</formula>
    </cfRule>
    <cfRule type="containsText" dxfId="40" priority="91" operator="containsText" text="No cumple">
      <formula>NOT(ISERROR(SEARCH("No cumple",D4)))</formula>
    </cfRule>
    <cfRule type="containsText" dxfId="39" priority="91" operator="containsText" text="Cumple">
      <formula>NOT(ISERROR(SEARCH("Cumple",D4)))</formula>
    </cfRule>
    <cfRule type="containsText" dxfId="38" priority="91" operator="containsText" text="Pendiente">
      <formula>NOT(ISERROR(SEARCH("Pendiente",D4)))</formula>
    </cfRule>
  </conditionalFormatting>
  <conditionalFormatting sqref="F4:H8">
    <cfRule type="containsText" dxfId="37" priority="117" operator="containsText" text="Acreditada">
      <formula>NOT(ISERROR(SEARCH("Acreditada",F4)))</formula>
    </cfRule>
    <cfRule type="containsText" dxfId="36" priority="117" operator="containsText" text="Cumple">
      <formula>NOT(ISERROR(SEARCH("Cumple",F4)))</formula>
    </cfRule>
    <cfRule type="containsText" dxfId="35" priority="116" operator="containsText" text="Pendiente">
      <formula>NOT(ISERROR(SEARCH("Pendiente",F4)))</formula>
    </cfRule>
    <cfRule type="containsText" dxfId="34" priority="115" operator="containsText" text="No cumple">
      <formula>NOT(ISERROR(SEARCH("No cumple",F4)))</formula>
    </cfRule>
    <cfRule type="containsText" dxfId="33" priority="110" operator="containsText" text="No acredita">
      <formula>NOT(ISERROR(SEARCH("No acredita",F4)))</formula>
    </cfRule>
  </conditionalFormatting>
  <conditionalFormatting sqref="G8:H8">
    <cfRule type="containsText" dxfId="32" priority="111" operator="containsText" text="Cumple">
      <formula>NOT(ISERROR(SEARCH("Cumple",G8)))</formula>
    </cfRule>
    <cfRule type="containsText" dxfId="31" priority="107" operator="containsText" text="Acreditada">
      <formula>NOT(ISERROR(SEARCH("Acreditada",G8)))</formula>
    </cfRule>
  </conditionalFormatting>
  <conditionalFormatting sqref="G8:M8 K4:M4">
    <cfRule type="containsText" dxfId="30" priority="29" operator="containsText" text="No acredita">
      <formula>NOT(ISERROR(SEARCH("No acredita",G4)))</formula>
    </cfRule>
  </conditionalFormatting>
  <conditionalFormatting sqref="I9">
    <cfRule type="containsText" dxfId="29" priority="34" operator="containsText" text="No cumple">
      <formula>NOT(ISERROR(SEARCH("No cumple",I9)))</formula>
    </cfRule>
  </conditionalFormatting>
  <conditionalFormatting sqref="I4:J6 G8:J8">
    <cfRule type="containsText" dxfId="28" priority="45" operator="containsText" text="Pendiente">
      <formula>NOT(ISERROR(SEARCH("Pendiente",G4)))</formula>
    </cfRule>
  </conditionalFormatting>
  <conditionalFormatting sqref="I4:J6">
    <cfRule type="containsText" dxfId="27" priority="43" operator="containsText" text="No acredita">
      <formula>NOT(ISERROR(SEARCH("No acredita",I4)))</formula>
    </cfRule>
    <cfRule type="containsText" dxfId="26" priority="44" operator="containsText" text="No cumple">
      <formula>NOT(ISERROR(SEARCH("No cumple",I4)))</formula>
    </cfRule>
    <cfRule type="containsText" dxfId="25" priority="46" operator="containsText" text="Cumple">
      <formula>NOT(ISERROR(SEARCH("Cumple",I4)))</formula>
    </cfRule>
  </conditionalFormatting>
  <conditionalFormatting sqref="I8:J8">
    <cfRule type="containsText" dxfId="24" priority="41" operator="containsText" text="Acreditada">
      <formula>NOT(ISERROR(SEARCH("Acreditada",I8)))</formula>
    </cfRule>
  </conditionalFormatting>
  <conditionalFormatting sqref="K9">
    <cfRule type="containsText" dxfId="23" priority="18" operator="containsText" text="Pendiente">
      <formula>NOT(ISERROR(SEARCH("Pendiente",K9)))</formula>
    </cfRule>
    <cfRule type="containsText" dxfId="22" priority="17" operator="containsText" text="Cumple">
      <formula>NOT(ISERROR(SEARCH("Cumple",K9)))</formula>
    </cfRule>
    <cfRule type="containsText" dxfId="21" priority="16" operator="containsText" text="Acreditada">
      <formula>NOT(ISERROR(SEARCH("Acreditada",K9)))</formula>
    </cfRule>
    <cfRule type="containsText" dxfId="20" priority="15" operator="containsText" text="No cumple">
      <formula>NOT(ISERROR(SEARCH("No cumple",K9)))</formula>
    </cfRule>
  </conditionalFormatting>
  <conditionalFormatting sqref="K4:M4 G8:M8">
    <cfRule type="containsText" dxfId="19" priority="32" operator="containsText" text="No cumple">
      <formula>NOT(ISERROR(SEARCH("No cumple",G4)))</formula>
    </cfRule>
  </conditionalFormatting>
  <conditionalFormatting sqref="K4:M4 I8:M8">
    <cfRule type="containsText" dxfId="18" priority="33" operator="containsText" text="Cumple">
      <formula>NOT(ISERROR(SEARCH("Cumple",I4)))</formula>
    </cfRule>
  </conditionalFormatting>
  <conditionalFormatting sqref="K4:M6">
    <cfRule type="containsText" dxfId="17" priority="4" operator="containsText" text="Pendiente">
      <formula>NOT(ISERROR(SEARCH("Pendiente",K4)))</formula>
    </cfRule>
  </conditionalFormatting>
  <conditionalFormatting sqref="K5:M6">
    <cfRule type="containsText" dxfId="16" priority="2" operator="containsText" text="Acreditada">
      <formula>NOT(ISERROR(SEARCH("Acreditada",K5)))</formula>
    </cfRule>
    <cfRule type="containsText" dxfId="15" priority="3" operator="containsText" text="Cumple">
      <formula>NOT(ISERROR(SEARCH("Cumple",K5)))</formula>
    </cfRule>
    <cfRule type="containsText" dxfId="14" priority="1" operator="containsText" text="No cumple">
      <formula>NOT(ISERROR(SEARCH("No cumple",K5)))</formula>
    </cfRule>
  </conditionalFormatting>
  <conditionalFormatting sqref="K6:M8">
    <cfRule type="containsText" dxfId="13" priority="5" operator="containsText" text="No acredita">
      <formula>NOT(ISERROR(SEARCH("No acredita",K6)))</formula>
    </cfRule>
  </conditionalFormatting>
  <conditionalFormatting sqref="K7:M8">
    <cfRule type="containsText" dxfId="12" priority="11" operator="containsText" text="No cumple">
      <formula>NOT(ISERROR(SEARCH("No cumple",K7)))</formula>
    </cfRule>
    <cfRule type="containsText" dxfId="11" priority="14" operator="containsText" text="Cumple">
      <formula>NOT(ISERROR(SEARCH("Cumple",K7)))</formula>
    </cfRule>
    <cfRule type="containsText" dxfId="10" priority="13" operator="containsText" text="Acreditada">
      <formula>NOT(ISERROR(SEARCH("Acreditada",K7)))</formula>
    </cfRule>
    <cfRule type="containsText" dxfId="9" priority="12" operator="containsText" text="Pendiente">
      <formula>NOT(ISERROR(SEARCH("Pendiente",K7)))</formula>
    </cfRule>
  </conditionalFormatting>
  <conditionalFormatting sqref="K8:M8 K4:M4">
    <cfRule type="containsText" dxfId="8" priority="31" operator="containsText" text="Acreditada">
      <formula>NOT(ISERROR(SEARCH("Acreditada",K4)))</formula>
    </cfRule>
  </conditionalFormatting>
  <conditionalFormatting sqref="K8:M8">
    <cfRule type="containsText" dxfId="7" priority="30" operator="containsText" text="Pendiente">
      <formula>NOT(ISERROR(SEARCH("Pendiente",K8)))</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2318-438F-4D2E-A9A1-090B5203AFCE}">
  <sheetPr>
    <tabColor rgb="FF00B050"/>
  </sheetPr>
  <dimension ref="A1:M6"/>
  <sheetViews>
    <sheetView workbookViewId="0">
      <pane xSplit="1" ySplit="2" topLeftCell="E3" activePane="bottomRight" state="frozen"/>
      <selection pane="topRight" activeCell="D4" sqref="D4"/>
      <selection pane="bottomLeft" activeCell="D4" sqref="D4"/>
      <selection pane="bottomRight" activeCell="J3" sqref="J3"/>
    </sheetView>
  </sheetViews>
  <sheetFormatPr baseColWidth="10" defaultColWidth="11.42578125" defaultRowHeight="15" customHeight="1"/>
  <cols>
    <col min="1" max="1" width="50.7109375" customWidth="1"/>
    <col min="2" max="2" width="10.7109375" customWidth="1"/>
    <col min="3" max="3" width="17" customWidth="1"/>
    <col min="4" max="5" width="10.7109375" customWidth="1"/>
    <col min="6" max="6" width="16" customWidth="1"/>
    <col min="7" max="8" width="10.7109375" customWidth="1"/>
    <col min="9" max="9" width="16.28515625" customWidth="1"/>
    <col min="10" max="11" width="10.7109375" customWidth="1"/>
    <col min="12" max="12" width="15.5703125" customWidth="1"/>
    <col min="13" max="13" width="10.7109375" customWidth="1"/>
  </cols>
  <sheetData>
    <row r="1" spans="1:13" ht="60" customHeight="1">
      <c r="A1" s="38" t="s">
        <v>172</v>
      </c>
      <c r="B1" s="244" t="s">
        <v>155</v>
      </c>
      <c r="C1" s="244"/>
      <c r="D1" s="244"/>
      <c r="E1" s="244" t="s">
        <v>386</v>
      </c>
      <c r="F1" s="244"/>
      <c r="G1" s="244"/>
      <c r="H1" s="321" t="s">
        <v>452</v>
      </c>
      <c r="I1" s="321"/>
      <c r="J1" s="321"/>
      <c r="K1" s="321" t="s">
        <v>498</v>
      </c>
      <c r="L1" s="321"/>
      <c r="M1" s="321"/>
    </row>
    <row r="2" spans="1:13" ht="30" customHeight="1">
      <c r="A2" s="38" t="s">
        <v>9</v>
      </c>
      <c r="B2" s="38" t="s">
        <v>173</v>
      </c>
      <c r="C2" s="38" t="s">
        <v>174</v>
      </c>
      <c r="D2" s="38" t="s">
        <v>159</v>
      </c>
      <c r="E2" s="38" t="s">
        <v>173</v>
      </c>
      <c r="F2" s="38" t="s">
        <v>174</v>
      </c>
      <c r="G2" s="38" t="s">
        <v>159</v>
      </c>
      <c r="H2" s="196" t="s">
        <v>173</v>
      </c>
      <c r="I2" s="196" t="s">
        <v>174</v>
      </c>
      <c r="J2" s="196" t="s">
        <v>159</v>
      </c>
      <c r="K2" s="204" t="s">
        <v>173</v>
      </c>
      <c r="L2" s="204" t="s">
        <v>174</v>
      </c>
      <c r="M2" s="204" t="s">
        <v>159</v>
      </c>
    </row>
    <row r="3" spans="1:13" ht="150" customHeight="1">
      <c r="A3" s="39" t="s">
        <v>175</v>
      </c>
      <c r="B3" s="160" t="s">
        <v>176</v>
      </c>
      <c r="C3" s="160" t="s">
        <v>177</v>
      </c>
      <c r="D3" s="161" t="s">
        <v>29</v>
      </c>
      <c r="E3" s="160">
        <v>16</v>
      </c>
      <c r="F3" s="160" t="s">
        <v>387</v>
      </c>
      <c r="G3" s="160" t="s">
        <v>388</v>
      </c>
      <c r="H3" s="197">
        <v>18</v>
      </c>
      <c r="I3" s="160" t="s">
        <v>177</v>
      </c>
      <c r="J3" s="198" t="s">
        <v>453</v>
      </c>
      <c r="K3" s="160">
        <v>38</v>
      </c>
      <c r="L3" s="160" t="s">
        <v>177</v>
      </c>
      <c r="M3" s="160">
        <v>128</v>
      </c>
    </row>
    <row r="4" spans="1:13">
      <c r="A4" s="39" t="s">
        <v>178</v>
      </c>
      <c r="B4" s="327" t="s">
        <v>179</v>
      </c>
      <c r="C4" s="328"/>
      <c r="D4" s="329"/>
      <c r="E4" s="327" t="s">
        <v>179</v>
      </c>
      <c r="F4" s="328"/>
      <c r="G4" s="329"/>
      <c r="H4" s="327" t="s">
        <v>179</v>
      </c>
      <c r="I4" s="328"/>
      <c r="J4" s="329"/>
      <c r="K4" s="327" t="s">
        <v>179</v>
      </c>
      <c r="L4" s="328"/>
      <c r="M4" s="329"/>
    </row>
    <row r="5" spans="1:13" ht="30" customHeight="1">
      <c r="A5" s="38" t="s">
        <v>153</v>
      </c>
      <c r="B5" s="239" t="s">
        <v>171</v>
      </c>
      <c r="C5" s="239"/>
      <c r="D5" s="239"/>
      <c r="E5" s="324" t="s">
        <v>171</v>
      </c>
      <c r="F5" s="325"/>
      <c r="G5" s="326"/>
      <c r="H5" s="323" t="s">
        <v>171</v>
      </c>
      <c r="I5" s="323"/>
      <c r="J5" s="323"/>
      <c r="K5" s="322" t="s">
        <v>171</v>
      </c>
      <c r="L5" s="322"/>
      <c r="M5" s="322"/>
    </row>
    <row r="6" spans="1:13"/>
  </sheetData>
  <sheetProtection algorithmName="SHA-512" hashValue="Bp27ml8gh9yn+aKtlnQsNYQZoHJZ4fTPxRqXVE0RlfdQeJoN3TX9UGJKJDIyDogrccIL9NStDfMCbRt+tss1Jg==" saltValue="yieradFztriN4bhBspaVPg==" spinCount="100000" sheet="1" objects="1" scenarios="1"/>
  <mergeCells count="12">
    <mergeCell ref="K1:M1"/>
    <mergeCell ref="K5:M5"/>
    <mergeCell ref="B1:D1"/>
    <mergeCell ref="B5:D5"/>
    <mergeCell ref="H5:J5"/>
    <mergeCell ref="E5:G5"/>
    <mergeCell ref="H1:J1"/>
    <mergeCell ref="E1:G1"/>
    <mergeCell ref="B4:D4"/>
    <mergeCell ref="E4:G4"/>
    <mergeCell ref="H4:J4"/>
    <mergeCell ref="K4:M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9290-8B49-49A7-AA1F-12D9ED8A0EF3}">
  <sheetPr>
    <tabColor rgb="FF00B050"/>
  </sheetPr>
  <dimension ref="A1:V4"/>
  <sheetViews>
    <sheetView zoomScale="80" zoomScaleNormal="80" workbookViewId="0">
      <pane xSplit="1" ySplit="2" topLeftCell="C3" activePane="bottomRight" state="frozen"/>
      <selection pane="topRight" activeCell="B1" sqref="B1"/>
      <selection pane="bottomLeft" activeCell="A3" sqref="A3"/>
      <selection pane="bottomRight" activeCell="N3" sqref="N3"/>
    </sheetView>
  </sheetViews>
  <sheetFormatPr baseColWidth="10" defaultColWidth="11.42578125" defaultRowHeight="15"/>
  <cols>
    <col min="1" max="1" width="64.140625" customWidth="1"/>
    <col min="2" max="2" width="15.7109375" customWidth="1"/>
    <col min="3" max="4" width="13.28515625" customWidth="1"/>
    <col min="5" max="5" width="18.7109375" customWidth="1"/>
    <col min="6" max="6" width="13.28515625" customWidth="1"/>
    <col min="7" max="7" width="12.28515625" customWidth="1"/>
    <col min="8" max="8" width="13.85546875" customWidth="1"/>
    <col min="9" max="9" width="12.140625" customWidth="1"/>
    <col min="10" max="10" width="18.7109375" customWidth="1"/>
    <col min="11" max="11" width="10.7109375" customWidth="1"/>
    <col min="12" max="12" width="13" customWidth="1"/>
    <col min="13" max="13" width="14" customWidth="1"/>
    <col min="14" max="14" width="10.7109375" customWidth="1"/>
    <col min="15" max="15" width="17.85546875" customWidth="1"/>
    <col min="16" max="16" width="14.85546875" customWidth="1"/>
    <col min="17" max="17" width="11.7109375" customWidth="1"/>
    <col min="18" max="18" width="14.5703125" customWidth="1"/>
    <col min="19" max="19" width="10.7109375" customWidth="1"/>
    <col min="20" max="20" width="18.7109375" customWidth="1"/>
    <col min="21" max="21" width="10.7109375" customWidth="1"/>
    <col min="22" max="22" width="19.140625" customWidth="1"/>
  </cols>
  <sheetData>
    <row r="1" spans="1:22" ht="60" customHeight="1">
      <c r="A1" s="38" t="s">
        <v>181</v>
      </c>
      <c r="B1" s="244" t="s">
        <v>155</v>
      </c>
      <c r="C1" s="244"/>
      <c r="D1" s="244"/>
      <c r="E1" s="244"/>
      <c r="F1" s="244"/>
      <c r="G1" s="245" t="s">
        <v>386</v>
      </c>
      <c r="H1" s="246"/>
      <c r="I1" s="246"/>
      <c r="J1" s="246"/>
      <c r="K1" s="247"/>
      <c r="L1" s="244" t="s">
        <v>454</v>
      </c>
      <c r="M1" s="244"/>
      <c r="N1" s="244"/>
      <c r="O1" s="244"/>
      <c r="P1" s="244"/>
      <c r="Q1" s="248" t="s">
        <v>498</v>
      </c>
      <c r="R1" s="249"/>
      <c r="S1" s="249"/>
      <c r="T1" s="249"/>
      <c r="U1" s="249"/>
      <c r="V1" s="249"/>
    </row>
    <row r="2" spans="1:22" ht="30" customHeight="1">
      <c r="A2" s="38" t="s">
        <v>9</v>
      </c>
      <c r="B2" s="38" t="s">
        <v>182</v>
      </c>
      <c r="C2" s="38" t="s">
        <v>183</v>
      </c>
      <c r="D2" s="38" t="s">
        <v>184</v>
      </c>
      <c r="E2" s="38" t="s">
        <v>174</v>
      </c>
      <c r="F2" s="38" t="s">
        <v>159</v>
      </c>
      <c r="G2" s="138" t="s">
        <v>182</v>
      </c>
      <c r="H2" s="38" t="s">
        <v>183</v>
      </c>
      <c r="I2" s="38" t="s">
        <v>389</v>
      </c>
      <c r="J2" s="38" t="s">
        <v>174</v>
      </c>
      <c r="K2" s="139" t="s">
        <v>159</v>
      </c>
      <c r="L2" s="38" t="s">
        <v>182</v>
      </c>
      <c r="M2" s="38" t="s">
        <v>183</v>
      </c>
      <c r="N2" s="38" t="s">
        <v>184</v>
      </c>
      <c r="O2" s="38" t="s">
        <v>174</v>
      </c>
      <c r="P2" s="38" t="s">
        <v>159</v>
      </c>
      <c r="Q2" s="138" t="s">
        <v>182</v>
      </c>
      <c r="R2" s="38" t="s">
        <v>183</v>
      </c>
      <c r="S2" s="38" t="s">
        <v>184</v>
      </c>
      <c r="T2" s="38" t="s">
        <v>174</v>
      </c>
      <c r="U2" s="139" t="s">
        <v>159</v>
      </c>
      <c r="V2" s="139" t="s">
        <v>562</v>
      </c>
    </row>
    <row r="3" spans="1:22" ht="253.5" customHeight="1">
      <c r="A3" s="39" t="s">
        <v>185</v>
      </c>
      <c r="B3" s="140" t="s">
        <v>186</v>
      </c>
      <c r="C3" s="39" t="s">
        <v>187</v>
      </c>
      <c r="D3" s="39" t="s">
        <v>188</v>
      </c>
      <c r="E3" s="39" t="s">
        <v>189</v>
      </c>
      <c r="F3" s="141" t="s">
        <v>190</v>
      </c>
      <c r="G3" s="140" t="s">
        <v>390</v>
      </c>
      <c r="H3" s="39" t="s">
        <v>391</v>
      </c>
      <c r="I3" s="39" t="s">
        <v>392</v>
      </c>
      <c r="J3" s="39" t="s">
        <v>393</v>
      </c>
      <c r="K3" s="141" t="s">
        <v>394</v>
      </c>
      <c r="L3" s="39" t="s">
        <v>455</v>
      </c>
      <c r="M3" s="39" t="s">
        <v>391</v>
      </c>
      <c r="N3" s="39" t="s">
        <v>269</v>
      </c>
      <c r="O3" s="39" t="s">
        <v>456</v>
      </c>
      <c r="P3" s="39" t="s">
        <v>493</v>
      </c>
      <c r="Q3" s="140" t="s">
        <v>517</v>
      </c>
      <c r="R3" s="39" t="s">
        <v>518</v>
      </c>
      <c r="S3" s="39" t="s">
        <v>519</v>
      </c>
      <c r="T3" s="3" t="s">
        <v>520</v>
      </c>
      <c r="U3" s="141" t="s">
        <v>521</v>
      </c>
      <c r="V3" s="221" t="s">
        <v>590</v>
      </c>
    </row>
    <row r="4" spans="1:22" ht="30" customHeight="1" thickBot="1">
      <c r="A4" s="38" t="s">
        <v>153</v>
      </c>
      <c r="B4" s="239" t="s">
        <v>171</v>
      </c>
      <c r="C4" s="239"/>
      <c r="D4" s="239"/>
      <c r="E4" s="239"/>
      <c r="F4" s="239"/>
      <c r="G4" s="240" t="s">
        <v>171</v>
      </c>
      <c r="H4" s="241"/>
      <c r="I4" s="241"/>
      <c r="J4" s="241"/>
      <c r="K4" s="242"/>
      <c r="L4" s="238" t="s">
        <v>171</v>
      </c>
      <c r="M4" s="238"/>
      <c r="N4" s="238"/>
      <c r="O4" s="238"/>
      <c r="P4" s="238"/>
      <c r="Q4" s="243" t="s">
        <v>195</v>
      </c>
      <c r="R4" s="243"/>
      <c r="S4" s="243"/>
      <c r="T4" s="243"/>
      <c r="U4" s="243"/>
      <c r="V4" s="243"/>
    </row>
  </sheetData>
  <sheetProtection algorithmName="SHA-512" hashValue="rz89zD8KWbFXATJdBHUBnLvGVdOM0PcKLSZad4mqyVRBJ9dmX8nx9JXIp7Pufp6ioLl4QU5/8rz1WojMv19JwQ==" saltValue="BF7j9LuhnQ1D3hqMsfRw0g==" spinCount="100000" sheet="1" objects="1" scenarios="1"/>
  <mergeCells count="8">
    <mergeCell ref="L4:P4"/>
    <mergeCell ref="B4:F4"/>
    <mergeCell ref="G4:K4"/>
    <mergeCell ref="Q4:V4"/>
    <mergeCell ref="L1:P1"/>
    <mergeCell ref="B1:F1"/>
    <mergeCell ref="G1:K1"/>
    <mergeCell ref="Q1:V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CC3D-E7FA-4C4C-8C17-C916BD016E15}">
  <sheetPr>
    <tabColor rgb="FF00B050"/>
  </sheetPr>
  <dimension ref="A1:M8"/>
  <sheetViews>
    <sheetView workbookViewId="0">
      <pane xSplit="1" ySplit="2" topLeftCell="B3" activePane="bottomRight" state="frozen"/>
      <selection pane="topRight" activeCell="B1" sqref="B1"/>
      <selection pane="bottomLeft" activeCell="A3" sqref="A3"/>
      <selection pane="bottomRight" activeCell="I3" sqref="I3"/>
    </sheetView>
  </sheetViews>
  <sheetFormatPr baseColWidth="10" defaultColWidth="11.42578125" defaultRowHeight="15"/>
  <cols>
    <col min="1" max="1" width="64.140625" customWidth="1"/>
    <col min="2" max="2" width="10.7109375" customWidth="1"/>
    <col min="3" max="3" width="15.7109375" customWidth="1"/>
    <col min="4" max="5" width="10.7109375" customWidth="1"/>
    <col min="6" max="6" width="25.7109375" customWidth="1"/>
    <col min="7" max="8" width="10.7109375" customWidth="1"/>
    <col min="9" max="9" width="25.7109375" customWidth="1"/>
    <col min="10" max="11" width="10.7109375" customWidth="1"/>
    <col min="12" max="12" width="25.7109375" customWidth="1"/>
    <col min="13" max="13" width="10.7109375" customWidth="1"/>
  </cols>
  <sheetData>
    <row r="1" spans="1:13" ht="60" customHeight="1">
      <c r="A1" s="38" t="s">
        <v>191</v>
      </c>
      <c r="B1" s="244" t="s">
        <v>155</v>
      </c>
      <c r="C1" s="244"/>
      <c r="D1" s="244"/>
      <c r="E1" s="244" t="s">
        <v>386</v>
      </c>
      <c r="F1" s="244"/>
      <c r="G1" s="244"/>
      <c r="H1" s="244" t="s">
        <v>457</v>
      </c>
      <c r="I1" s="244"/>
      <c r="J1" s="244"/>
      <c r="K1" s="244" t="s">
        <v>498</v>
      </c>
      <c r="L1" s="244"/>
      <c r="M1" s="244"/>
    </row>
    <row r="2" spans="1:13" ht="30" customHeight="1">
      <c r="A2" s="38" t="s">
        <v>9</v>
      </c>
      <c r="B2" s="38" t="s">
        <v>192</v>
      </c>
      <c r="C2" s="38" t="s">
        <v>174</v>
      </c>
      <c r="D2" s="38" t="s">
        <v>159</v>
      </c>
      <c r="E2" s="38" t="s">
        <v>395</v>
      </c>
      <c r="F2" s="38" t="s">
        <v>174</v>
      </c>
      <c r="G2" s="38" t="s">
        <v>159</v>
      </c>
      <c r="H2" s="38" t="s">
        <v>192</v>
      </c>
      <c r="I2" s="38" t="s">
        <v>174</v>
      </c>
      <c r="J2" s="38" t="s">
        <v>159</v>
      </c>
      <c r="K2" s="38" t="s">
        <v>192</v>
      </c>
      <c r="L2" s="38" t="s">
        <v>174</v>
      </c>
      <c r="M2" s="38" t="s">
        <v>159</v>
      </c>
    </row>
    <row r="3" spans="1:13" ht="253.5" customHeight="1">
      <c r="A3" s="39" t="s">
        <v>193</v>
      </c>
      <c r="B3" s="39">
        <v>10</v>
      </c>
      <c r="C3" s="39" t="s">
        <v>194</v>
      </c>
      <c r="D3" s="39">
        <v>155</v>
      </c>
      <c r="E3" s="39" t="s">
        <v>396</v>
      </c>
      <c r="F3" s="39" t="s">
        <v>194</v>
      </c>
      <c r="G3" s="39">
        <v>253</v>
      </c>
      <c r="H3" s="39" t="s">
        <v>396</v>
      </c>
      <c r="I3" s="39" t="s">
        <v>194</v>
      </c>
      <c r="J3" s="39">
        <v>329</v>
      </c>
      <c r="K3" s="39">
        <v>10</v>
      </c>
      <c r="L3" s="39" t="s">
        <v>194</v>
      </c>
      <c r="M3" s="39" t="s">
        <v>523</v>
      </c>
    </row>
    <row r="4" spans="1:13" ht="30" customHeight="1">
      <c r="A4" s="45"/>
      <c r="B4" s="238" t="s">
        <v>171</v>
      </c>
      <c r="C4" s="238"/>
      <c r="D4" s="238"/>
      <c r="E4" s="239" t="s">
        <v>171</v>
      </c>
      <c r="F4" s="239"/>
      <c r="G4" s="239"/>
      <c r="H4" s="239" t="s">
        <v>171</v>
      </c>
      <c r="I4" s="239"/>
      <c r="J4" s="239"/>
      <c r="K4" s="239" t="s">
        <v>171</v>
      </c>
      <c r="L4" s="239"/>
      <c r="M4" s="239"/>
    </row>
    <row r="5" spans="1:13">
      <c r="A5" s="45"/>
    </row>
    <row r="6" spans="1:13">
      <c r="A6" s="45"/>
    </row>
    <row r="7" spans="1:13">
      <c r="A7" s="45"/>
    </row>
    <row r="8" spans="1:13">
      <c r="A8" s="45"/>
    </row>
  </sheetData>
  <sheetProtection algorithmName="SHA-512" hashValue="EezDqioHG7OHD1Vuu8kO15e3ziVhBSPuGgWvFJ3kB5YIxda7HUChSmY7KqWhdMrzCENlKT/tRKAsS8TqbIqW2g==" saltValue="HpVv8yYSkj3qWmdrZdASkw==" spinCount="100000" sheet="1" objects="1" scenarios="1"/>
  <mergeCells count="8">
    <mergeCell ref="K1:M1"/>
    <mergeCell ref="H1:J1"/>
    <mergeCell ref="B1:D1"/>
    <mergeCell ref="E1:G1"/>
    <mergeCell ref="K4:M4"/>
    <mergeCell ref="H4:J4"/>
    <mergeCell ref="B4:D4"/>
    <mergeCell ref="E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4602C-CBED-4304-B1CD-1F3C68A42BCA}">
  <sheetPr>
    <tabColor rgb="FF00B050"/>
  </sheetPr>
  <dimension ref="A1:K14"/>
  <sheetViews>
    <sheetView workbookViewId="0">
      <pane xSplit="1" ySplit="2" topLeftCell="D10" activePane="bottomRight" state="frozen"/>
      <selection pane="topRight" activeCell="B1" sqref="B1"/>
      <selection pane="bottomLeft" activeCell="A3" sqref="A3"/>
      <selection pane="bottomRight" activeCell="L16" sqref="L16"/>
    </sheetView>
  </sheetViews>
  <sheetFormatPr baseColWidth="10" defaultColWidth="11.42578125" defaultRowHeight="12"/>
  <cols>
    <col min="1" max="1" width="70" style="97" customWidth="1"/>
    <col min="2" max="2" width="11.7109375" style="97" customWidth="1"/>
    <col min="3" max="3" width="14.28515625" style="97" customWidth="1"/>
    <col min="4" max="4" width="11.7109375" style="97" customWidth="1"/>
    <col min="5" max="6" width="12.85546875" style="97" customWidth="1"/>
    <col min="7" max="7" width="10.7109375" style="97" customWidth="1"/>
    <col min="8" max="8" width="12.140625" style="97" customWidth="1"/>
    <col min="9" max="9" width="11.7109375" style="97" customWidth="1"/>
    <col min="10" max="10" width="13.28515625" style="97" customWidth="1"/>
    <col min="11" max="11" width="11.7109375" style="97" customWidth="1"/>
    <col min="12" max="16384" width="11.42578125" style="97"/>
  </cols>
  <sheetData>
    <row r="1" spans="1:11" ht="60" customHeight="1">
      <c r="A1" s="96" t="s">
        <v>196</v>
      </c>
      <c r="B1" s="331" t="s">
        <v>155</v>
      </c>
      <c r="C1" s="332"/>
      <c r="D1" s="333"/>
      <c r="E1" s="331" t="s">
        <v>386</v>
      </c>
      <c r="F1" s="332"/>
      <c r="G1" s="334" t="s">
        <v>458</v>
      </c>
      <c r="H1" s="334"/>
      <c r="I1" s="334"/>
      <c r="J1" s="334" t="s">
        <v>498</v>
      </c>
      <c r="K1" s="334"/>
    </row>
    <row r="2" spans="1:11" ht="30" customHeight="1">
      <c r="A2" s="96" t="s">
        <v>9</v>
      </c>
      <c r="B2" s="96" t="s">
        <v>197</v>
      </c>
      <c r="C2" s="96" t="s">
        <v>174</v>
      </c>
      <c r="D2" s="96" t="s">
        <v>159</v>
      </c>
      <c r="E2" s="96" t="s">
        <v>197</v>
      </c>
      <c r="F2" s="96" t="s">
        <v>174</v>
      </c>
      <c r="G2" s="96" t="s">
        <v>197</v>
      </c>
      <c r="H2" s="96" t="s">
        <v>174</v>
      </c>
      <c r="I2" s="96" t="s">
        <v>159</v>
      </c>
      <c r="J2" s="96" t="s">
        <v>197</v>
      </c>
      <c r="K2" s="96" t="s">
        <v>174</v>
      </c>
    </row>
    <row r="3" spans="1:11" ht="25.15" customHeight="1">
      <c r="A3" s="98" t="s">
        <v>198</v>
      </c>
      <c r="B3" s="222">
        <v>5</v>
      </c>
      <c r="C3" s="222" t="s">
        <v>199</v>
      </c>
      <c r="D3" s="222" t="s">
        <v>200</v>
      </c>
      <c r="E3" s="222">
        <v>5</v>
      </c>
      <c r="F3" s="222" t="s">
        <v>199</v>
      </c>
      <c r="G3" s="222">
        <v>5</v>
      </c>
      <c r="H3" s="222" t="s">
        <v>199</v>
      </c>
      <c r="I3" s="222">
        <v>331</v>
      </c>
      <c r="J3" s="222">
        <v>5</v>
      </c>
      <c r="K3" s="222" t="s">
        <v>199</v>
      </c>
    </row>
    <row r="4" spans="1:11" ht="25.15" customHeight="1">
      <c r="A4" s="99" t="s">
        <v>201</v>
      </c>
      <c r="B4" s="224">
        <v>5</v>
      </c>
      <c r="C4" s="222" t="s">
        <v>199</v>
      </c>
      <c r="D4" s="222" t="s">
        <v>200</v>
      </c>
      <c r="E4" s="223">
        <v>5</v>
      </c>
      <c r="F4" s="222" t="s">
        <v>199</v>
      </c>
      <c r="G4" s="223">
        <v>5</v>
      </c>
      <c r="H4" s="222" t="s">
        <v>199</v>
      </c>
      <c r="I4" s="222">
        <v>331</v>
      </c>
      <c r="J4" s="223">
        <v>5</v>
      </c>
      <c r="K4" s="222" t="s">
        <v>199</v>
      </c>
    </row>
    <row r="5" spans="1:11" ht="25.15" customHeight="1">
      <c r="A5" s="99" t="s">
        <v>202</v>
      </c>
      <c r="B5" s="222">
        <v>5</v>
      </c>
      <c r="C5" s="222" t="s">
        <v>199</v>
      </c>
      <c r="D5" s="222" t="s">
        <v>200</v>
      </c>
      <c r="E5" s="222">
        <v>5</v>
      </c>
      <c r="F5" s="222" t="s">
        <v>199</v>
      </c>
      <c r="G5" s="222">
        <v>5</v>
      </c>
      <c r="H5" s="222" t="s">
        <v>199</v>
      </c>
      <c r="I5" s="222">
        <v>331</v>
      </c>
      <c r="J5" s="222">
        <v>5</v>
      </c>
      <c r="K5" s="222" t="s">
        <v>199</v>
      </c>
    </row>
    <row r="6" spans="1:11" ht="25.15" customHeight="1">
      <c r="A6" s="99" t="s">
        <v>203</v>
      </c>
      <c r="B6" s="222">
        <v>5</v>
      </c>
      <c r="C6" s="222" t="s">
        <v>199</v>
      </c>
      <c r="D6" s="222" t="s">
        <v>200</v>
      </c>
      <c r="E6" s="222"/>
      <c r="F6" s="222" t="s">
        <v>199</v>
      </c>
      <c r="G6" s="222">
        <v>5</v>
      </c>
      <c r="H6" s="222" t="s">
        <v>199</v>
      </c>
      <c r="I6" s="222">
        <v>331</v>
      </c>
      <c r="J6" s="222">
        <v>5</v>
      </c>
      <c r="K6" s="222" t="s">
        <v>199</v>
      </c>
    </row>
    <row r="7" spans="1:11" ht="25.15" customHeight="1">
      <c r="A7" s="99" t="s">
        <v>204</v>
      </c>
      <c r="B7" s="224">
        <v>5</v>
      </c>
      <c r="C7" s="222" t="s">
        <v>199</v>
      </c>
      <c r="D7" s="222" t="s">
        <v>200</v>
      </c>
      <c r="E7" s="223">
        <v>5</v>
      </c>
      <c r="F7" s="222" t="s">
        <v>199</v>
      </c>
      <c r="G7" s="223">
        <v>5</v>
      </c>
      <c r="H7" s="222" t="s">
        <v>199</v>
      </c>
      <c r="I7" s="222">
        <v>331</v>
      </c>
      <c r="J7" s="223">
        <v>5</v>
      </c>
      <c r="K7" s="222" t="s">
        <v>199</v>
      </c>
    </row>
    <row r="8" spans="1:11" ht="25.15" customHeight="1">
      <c r="A8" s="99" t="s">
        <v>205</v>
      </c>
      <c r="B8" s="222">
        <v>5</v>
      </c>
      <c r="C8" s="222" t="s">
        <v>199</v>
      </c>
      <c r="D8" s="222" t="s">
        <v>200</v>
      </c>
      <c r="E8" s="222">
        <v>5</v>
      </c>
      <c r="F8" s="222" t="s">
        <v>199</v>
      </c>
      <c r="G8" s="222">
        <v>5</v>
      </c>
      <c r="H8" s="222" t="s">
        <v>199</v>
      </c>
      <c r="I8" s="222">
        <v>331</v>
      </c>
      <c r="J8" s="222">
        <v>5</v>
      </c>
      <c r="K8" s="222" t="s">
        <v>199</v>
      </c>
    </row>
    <row r="9" spans="1:11" ht="25.15" customHeight="1">
      <c r="A9" s="99" t="s">
        <v>206</v>
      </c>
      <c r="B9" s="224">
        <v>5</v>
      </c>
      <c r="C9" s="222" t="s">
        <v>199</v>
      </c>
      <c r="D9" s="222" t="s">
        <v>200</v>
      </c>
      <c r="E9" s="223">
        <v>5</v>
      </c>
      <c r="F9" s="222" t="s">
        <v>199</v>
      </c>
      <c r="G9" s="223">
        <v>5</v>
      </c>
      <c r="H9" s="222" t="s">
        <v>199</v>
      </c>
      <c r="I9" s="222">
        <v>331</v>
      </c>
      <c r="J9" s="223">
        <v>5</v>
      </c>
      <c r="K9" s="222" t="s">
        <v>199</v>
      </c>
    </row>
    <row r="10" spans="1:11" ht="25.15" customHeight="1">
      <c r="A10" s="99" t="s">
        <v>207</v>
      </c>
      <c r="B10" s="222">
        <v>5</v>
      </c>
      <c r="C10" s="222" t="s">
        <v>199</v>
      </c>
      <c r="D10" s="222" t="s">
        <v>200</v>
      </c>
      <c r="E10" s="222">
        <v>5</v>
      </c>
      <c r="F10" s="222" t="s">
        <v>199</v>
      </c>
      <c r="G10" s="222">
        <v>5</v>
      </c>
      <c r="H10" s="222" t="s">
        <v>199</v>
      </c>
      <c r="I10" s="222">
        <v>331</v>
      </c>
      <c r="J10" s="222">
        <v>5</v>
      </c>
      <c r="K10" s="222" t="s">
        <v>199</v>
      </c>
    </row>
    <row r="11" spans="1:11" ht="25.15" customHeight="1">
      <c r="A11" s="99" t="s">
        <v>208</v>
      </c>
      <c r="B11" s="224">
        <v>5</v>
      </c>
      <c r="C11" s="222" t="s">
        <v>199</v>
      </c>
      <c r="D11" s="222" t="s">
        <v>200</v>
      </c>
      <c r="E11" s="223">
        <v>5</v>
      </c>
      <c r="F11" s="222" t="s">
        <v>199</v>
      </c>
      <c r="G11" s="223">
        <v>5</v>
      </c>
      <c r="H11" s="222" t="s">
        <v>199</v>
      </c>
      <c r="I11" s="222">
        <v>331</v>
      </c>
      <c r="J11" s="223">
        <v>5</v>
      </c>
      <c r="K11" s="222" t="s">
        <v>199</v>
      </c>
    </row>
    <row r="12" spans="1:11" ht="25.15" customHeight="1">
      <c r="A12" s="99" t="s">
        <v>209</v>
      </c>
      <c r="B12" s="222">
        <v>5</v>
      </c>
      <c r="C12" s="222" t="s">
        <v>199</v>
      </c>
      <c r="D12" s="222" t="s">
        <v>200</v>
      </c>
      <c r="E12" s="222">
        <v>5</v>
      </c>
      <c r="F12" s="222" t="s">
        <v>199</v>
      </c>
      <c r="G12" s="222">
        <v>5</v>
      </c>
      <c r="H12" s="222" t="s">
        <v>199</v>
      </c>
      <c r="I12" s="222">
        <v>331</v>
      </c>
      <c r="J12" s="222">
        <v>5</v>
      </c>
      <c r="K12" s="222" t="s">
        <v>199</v>
      </c>
    </row>
    <row r="13" spans="1:11" ht="25.15" customHeight="1">
      <c r="A13" s="99" t="s">
        <v>210</v>
      </c>
      <c r="B13" s="224">
        <v>5</v>
      </c>
      <c r="C13" s="222" t="s">
        <v>199</v>
      </c>
      <c r="D13" s="222" t="s">
        <v>200</v>
      </c>
      <c r="E13" s="223">
        <v>5</v>
      </c>
      <c r="F13" s="222" t="s">
        <v>199</v>
      </c>
      <c r="G13" s="223">
        <v>5</v>
      </c>
      <c r="H13" s="222" t="s">
        <v>199</v>
      </c>
      <c r="I13" s="222">
        <v>331</v>
      </c>
      <c r="J13" s="223">
        <v>5</v>
      </c>
      <c r="K13" s="222" t="s">
        <v>199</v>
      </c>
    </row>
    <row r="14" spans="1:11" ht="25.15" customHeight="1">
      <c r="A14" s="162" t="s">
        <v>153</v>
      </c>
      <c r="B14" s="330" t="s">
        <v>171</v>
      </c>
      <c r="C14" s="330"/>
      <c r="D14" s="330"/>
      <c r="E14" s="330" t="s">
        <v>171</v>
      </c>
      <c r="F14" s="330"/>
      <c r="G14" s="330" t="s">
        <v>171</v>
      </c>
      <c r="H14" s="330"/>
      <c r="I14" s="330"/>
      <c r="J14" s="330" t="s">
        <v>171</v>
      </c>
      <c r="K14" s="330"/>
    </row>
  </sheetData>
  <sheetProtection algorithmName="SHA-512" hashValue="jyngZZ+/1lxjqsmVXuY6e8rlcoRIyLnIXhdlMH9U+zUPVQ2BL46SW/pg+QfIu67iMlizZ52K1F/1Myt25FjUkg==" saltValue="IS0T4IhUSkQiYcj20kUJrQ==" spinCount="100000" sheet="1" objects="1" scenarios="1"/>
  <mergeCells count="8">
    <mergeCell ref="B14:D14"/>
    <mergeCell ref="B1:D1"/>
    <mergeCell ref="J1:K1"/>
    <mergeCell ref="E1:F1"/>
    <mergeCell ref="E14:F14"/>
    <mergeCell ref="G1:I1"/>
    <mergeCell ref="G14:I14"/>
    <mergeCell ref="J14:K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3D653-F804-49C6-A145-20DC6585390D}">
  <sheetPr>
    <tabColor rgb="FF00B050"/>
  </sheetPr>
  <dimension ref="A1:K19"/>
  <sheetViews>
    <sheetView workbookViewId="0">
      <pane xSplit="1" ySplit="2" topLeftCell="B3" activePane="bottomRight" state="frozen"/>
      <selection pane="topRight" activeCell="B1" sqref="B1"/>
      <selection pane="bottomLeft" activeCell="A3" sqref="A3"/>
      <selection pane="bottomRight" activeCell="C6" sqref="C6"/>
    </sheetView>
  </sheetViews>
  <sheetFormatPr baseColWidth="10" defaultColWidth="11.42578125" defaultRowHeight="11.25"/>
  <cols>
    <col min="1" max="1" width="67.85546875" style="143" customWidth="1"/>
    <col min="2" max="3" width="11.7109375" style="143" customWidth="1"/>
    <col min="4" max="4" width="10.7109375" style="143" customWidth="1"/>
    <col min="5" max="6" width="12.85546875" style="143" customWidth="1"/>
    <col min="7" max="8" width="10.7109375" style="143" customWidth="1"/>
    <col min="9" max="9" width="11.7109375" style="143" customWidth="1"/>
    <col min="10" max="10" width="13.28515625" style="143" customWidth="1"/>
    <col min="11" max="11" width="11.7109375" style="143" customWidth="1"/>
    <col min="12" max="16384" width="11.42578125" style="143"/>
  </cols>
  <sheetData>
    <row r="1" spans="1:11" ht="60" customHeight="1">
      <c r="A1" s="142" t="s">
        <v>211</v>
      </c>
      <c r="B1" s="336" t="s">
        <v>155</v>
      </c>
      <c r="C1" s="336"/>
      <c r="D1" s="336"/>
      <c r="E1" s="336" t="s">
        <v>386</v>
      </c>
      <c r="F1" s="336"/>
      <c r="G1" s="336" t="s">
        <v>459</v>
      </c>
      <c r="H1" s="336"/>
      <c r="I1" s="336"/>
      <c r="J1" s="336" t="s">
        <v>498</v>
      </c>
      <c r="K1" s="336"/>
    </row>
    <row r="2" spans="1:11" ht="30" customHeight="1">
      <c r="A2" s="142" t="s">
        <v>9</v>
      </c>
      <c r="B2" s="142" t="s">
        <v>197</v>
      </c>
      <c r="C2" s="142" t="s">
        <v>174</v>
      </c>
      <c r="D2" s="142" t="s">
        <v>159</v>
      </c>
      <c r="E2" s="142" t="s">
        <v>197</v>
      </c>
      <c r="F2" s="142" t="s">
        <v>174</v>
      </c>
      <c r="G2" s="142" t="s">
        <v>197</v>
      </c>
      <c r="H2" s="142" t="s">
        <v>174</v>
      </c>
      <c r="I2" s="142" t="s">
        <v>159</v>
      </c>
      <c r="J2" s="142" t="s">
        <v>197</v>
      </c>
      <c r="K2" s="142" t="s">
        <v>174</v>
      </c>
    </row>
    <row r="3" spans="1:11" ht="30" customHeight="1">
      <c r="A3" s="144" t="s">
        <v>212</v>
      </c>
      <c r="B3" s="225">
        <v>1</v>
      </c>
      <c r="C3" s="225" t="s">
        <v>199</v>
      </c>
      <c r="D3" s="225" t="s">
        <v>213</v>
      </c>
      <c r="E3" s="225">
        <v>1</v>
      </c>
      <c r="F3" s="225" t="s">
        <v>199</v>
      </c>
      <c r="G3" s="225">
        <v>1</v>
      </c>
      <c r="H3" s="225" t="s">
        <v>214</v>
      </c>
      <c r="I3" s="225">
        <v>333</v>
      </c>
      <c r="J3" s="225">
        <v>1</v>
      </c>
      <c r="K3" s="225" t="s">
        <v>199</v>
      </c>
    </row>
    <row r="4" spans="1:11" ht="30" customHeight="1">
      <c r="A4" s="145" t="s">
        <v>215</v>
      </c>
      <c r="B4" s="226">
        <v>10</v>
      </c>
      <c r="C4" s="225" t="s">
        <v>199</v>
      </c>
      <c r="D4" s="225" t="s">
        <v>213</v>
      </c>
      <c r="E4" s="226">
        <v>10</v>
      </c>
      <c r="F4" s="225" t="s">
        <v>199</v>
      </c>
      <c r="G4" s="226">
        <v>10</v>
      </c>
      <c r="H4" s="225" t="s">
        <v>214</v>
      </c>
      <c r="I4" s="225">
        <v>333</v>
      </c>
      <c r="J4" s="226">
        <v>10</v>
      </c>
      <c r="K4" s="225" t="s">
        <v>199</v>
      </c>
    </row>
    <row r="5" spans="1:11" ht="30" customHeight="1">
      <c r="A5" s="145" t="s">
        <v>216</v>
      </c>
      <c r="B5" s="225">
        <v>1</v>
      </c>
      <c r="C5" s="225" t="s">
        <v>199</v>
      </c>
      <c r="D5" s="225" t="s">
        <v>213</v>
      </c>
      <c r="E5" s="225">
        <v>1</v>
      </c>
      <c r="F5" s="225" t="s">
        <v>199</v>
      </c>
      <c r="G5" s="225">
        <v>1</v>
      </c>
      <c r="H5" s="225" t="s">
        <v>214</v>
      </c>
      <c r="I5" s="225">
        <v>333</v>
      </c>
      <c r="J5" s="225">
        <v>1</v>
      </c>
      <c r="K5" s="225" t="s">
        <v>199</v>
      </c>
    </row>
    <row r="6" spans="1:11" ht="30" customHeight="1">
      <c r="A6" s="145" t="s">
        <v>217</v>
      </c>
      <c r="B6" s="226">
        <v>5</v>
      </c>
      <c r="C6" s="225" t="s">
        <v>199</v>
      </c>
      <c r="D6" s="225" t="s">
        <v>213</v>
      </c>
      <c r="E6" s="226">
        <v>5</v>
      </c>
      <c r="F6" s="225" t="s">
        <v>199</v>
      </c>
      <c r="G6" s="226">
        <v>5</v>
      </c>
      <c r="H6" s="225" t="s">
        <v>214</v>
      </c>
      <c r="I6" s="225">
        <v>333</v>
      </c>
      <c r="J6" s="226">
        <v>5</v>
      </c>
      <c r="K6" s="225" t="s">
        <v>199</v>
      </c>
    </row>
    <row r="7" spans="1:11" ht="30" customHeight="1">
      <c r="A7" s="145" t="s">
        <v>218</v>
      </c>
      <c r="B7" s="225">
        <v>2</v>
      </c>
      <c r="C7" s="225" t="s">
        <v>199</v>
      </c>
      <c r="D7" s="225" t="s">
        <v>213</v>
      </c>
      <c r="E7" s="225">
        <v>2</v>
      </c>
      <c r="F7" s="225" t="s">
        <v>199</v>
      </c>
      <c r="G7" s="225">
        <v>2</v>
      </c>
      <c r="H7" s="225" t="s">
        <v>214</v>
      </c>
      <c r="I7" s="225">
        <v>333</v>
      </c>
      <c r="J7" s="225">
        <v>2</v>
      </c>
      <c r="K7" s="225" t="s">
        <v>199</v>
      </c>
    </row>
    <row r="8" spans="1:11" ht="30" customHeight="1">
      <c r="A8" s="145" t="s">
        <v>219</v>
      </c>
      <c r="B8" s="226">
        <v>2</v>
      </c>
      <c r="C8" s="225" t="s">
        <v>199</v>
      </c>
      <c r="D8" s="225" t="s">
        <v>213</v>
      </c>
      <c r="E8" s="226">
        <v>2</v>
      </c>
      <c r="F8" s="225" t="s">
        <v>199</v>
      </c>
      <c r="G8" s="226">
        <v>2</v>
      </c>
      <c r="H8" s="225" t="s">
        <v>214</v>
      </c>
      <c r="I8" s="225">
        <v>333</v>
      </c>
      <c r="J8" s="226">
        <v>2</v>
      </c>
      <c r="K8" s="225" t="s">
        <v>199</v>
      </c>
    </row>
    <row r="9" spans="1:11" ht="30" customHeight="1">
      <c r="A9" s="145" t="s">
        <v>220</v>
      </c>
      <c r="B9" s="225">
        <v>1</v>
      </c>
      <c r="C9" s="225" t="s">
        <v>199</v>
      </c>
      <c r="D9" s="225" t="s">
        <v>213</v>
      </c>
      <c r="E9" s="225">
        <v>1</v>
      </c>
      <c r="F9" s="225" t="s">
        <v>199</v>
      </c>
      <c r="G9" s="225">
        <v>1</v>
      </c>
      <c r="H9" s="225" t="s">
        <v>214</v>
      </c>
      <c r="I9" s="225">
        <v>333</v>
      </c>
      <c r="J9" s="225">
        <v>1</v>
      </c>
      <c r="K9" s="225" t="s">
        <v>199</v>
      </c>
    </row>
    <row r="10" spans="1:11" ht="30" customHeight="1">
      <c r="A10" s="145" t="s">
        <v>221</v>
      </c>
      <c r="B10" s="226">
        <v>1</v>
      </c>
      <c r="C10" s="225" t="s">
        <v>199</v>
      </c>
      <c r="D10" s="225" t="s">
        <v>213</v>
      </c>
      <c r="E10" s="226">
        <v>1</v>
      </c>
      <c r="F10" s="225" t="s">
        <v>199</v>
      </c>
      <c r="G10" s="226">
        <v>1</v>
      </c>
      <c r="H10" s="225" t="s">
        <v>214</v>
      </c>
      <c r="I10" s="225">
        <v>333</v>
      </c>
      <c r="J10" s="226">
        <v>1</v>
      </c>
      <c r="K10" s="225" t="s">
        <v>199</v>
      </c>
    </row>
    <row r="11" spans="1:11" ht="30" customHeight="1">
      <c r="A11" s="145" t="s">
        <v>222</v>
      </c>
      <c r="B11" s="225">
        <v>1</v>
      </c>
      <c r="C11" s="225" t="s">
        <v>199</v>
      </c>
      <c r="D11" s="225" t="s">
        <v>213</v>
      </c>
      <c r="E11" s="225">
        <v>1</v>
      </c>
      <c r="F11" s="225" t="s">
        <v>199</v>
      </c>
      <c r="G11" s="225">
        <v>1</v>
      </c>
      <c r="H11" s="225" t="s">
        <v>214</v>
      </c>
      <c r="I11" s="225">
        <v>333</v>
      </c>
      <c r="J11" s="225">
        <v>1</v>
      </c>
      <c r="K11" s="225" t="s">
        <v>199</v>
      </c>
    </row>
    <row r="12" spans="1:11" ht="30" customHeight="1">
      <c r="A12" s="145" t="s">
        <v>223</v>
      </c>
      <c r="B12" s="226">
        <v>2</v>
      </c>
      <c r="C12" s="225" t="s">
        <v>199</v>
      </c>
      <c r="D12" s="225" t="s">
        <v>213</v>
      </c>
      <c r="E12" s="226">
        <v>2</v>
      </c>
      <c r="F12" s="225" t="s">
        <v>199</v>
      </c>
      <c r="G12" s="226">
        <v>2</v>
      </c>
      <c r="H12" s="225" t="s">
        <v>214</v>
      </c>
      <c r="I12" s="225">
        <v>333</v>
      </c>
      <c r="J12" s="226">
        <v>2</v>
      </c>
      <c r="K12" s="225" t="s">
        <v>199</v>
      </c>
    </row>
    <row r="13" spans="1:11" ht="30" customHeight="1">
      <c r="A13" s="145" t="s">
        <v>224</v>
      </c>
      <c r="B13" s="226">
        <v>1</v>
      </c>
      <c r="C13" s="225" t="s">
        <v>199</v>
      </c>
      <c r="D13" s="225" t="s">
        <v>213</v>
      </c>
      <c r="E13" s="226">
        <v>1</v>
      </c>
      <c r="F13" s="225" t="s">
        <v>199</v>
      </c>
      <c r="G13" s="226">
        <v>1</v>
      </c>
      <c r="H13" s="225" t="s">
        <v>214</v>
      </c>
      <c r="I13" s="225">
        <v>333</v>
      </c>
      <c r="J13" s="226">
        <v>1</v>
      </c>
      <c r="K13" s="225" t="s">
        <v>199</v>
      </c>
    </row>
    <row r="14" spans="1:11" ht="30" customHeight="1">
      <c r="A14" s="145" t="s">
        <v>225</v>
      </c>
      <c r="B14" s="226">
        <v>2</v>
      </c>
      <c r="C14" s="225" t="s">
        <v>199</v>
      </c>
      <c r="D14" s="225" t="s">
        <v>213</v>
      </c>
      <c r="E14" s="226">
        <v>2</v>
      </c>
      <c r="F14" s="225" t="s">
        <v>199</v>
      </c>
      <c r="G14" s="226">
        <v>2</v>
      </c>
      <c r="H14" s="225" t="s">
        <v>214</v>
      </c>
      <c r="I14" s="225">
        <v>333</v>
      </c>
      <c r="J14" s="226">
        <v>2</v>
      </c>
      <c r="K14" s="225" t="s">
        <v>199</v>
      </c>
    </row>
    <row r="15" spans="1:11" ht="30" customHeight="1">
      <c r="A15" s="145" t="s">
        <v>226</v>
      </c>
      <c r="B15" s="226">
        <v>1</v>
      </c>
      <c r="C15" s="225" t="s">
        <v>199</v>
      </c>
      <c r="D15" s="225" t="s">
        <v>213</v>
      </c>
      <c r="E15" s="226">
        <v>1</v>
      </c>
      <c r="F15" s="225" t="s">
        <v>199</v>
      </c>
      <c r="G15" s="226">
        <v>1</v>
      </c>
      <c r="H15" s="225" t="s">
        <v>214</v>
      </c>
      <c r="I15" s="225">
        <v>333</v>
      </c>
      <c r="J15" s="226">
        <v>1</v>
      </c>
      <c r="K15" s="225" t="s">
        <v>199</v>
      </c>
    </row>
    <row r="16" spans="1:11" ht="30" customHeight="1">
      <c r="A16" s="145" t="s">
        <v>227</v>
      </c>
      <c r="B16" s="226">
        <v>1</v>
      </c>
      <c r="C16" s="225" t="s">
        <v>199</v>
      </c>
      <c r="D16" s="225" t="s">
        <v>213</v>
      </c>
      <c r="E16" s="226">
        <v>1</v>
      </c>
      <c r="F16" s="225" t="s">
        <v>199</v>
      </c>
      <c r="G16" s="226">
        <v>1</v>
      </c>
      <c r="H16" s="225" t="s">
        <v>214</v>
      </c>
      <c r="I16" s="225">
        <v>333</v>
      </c>
      <c r="J16" s="226">
        <v>1</v>
      </c>
      <c r="K16" s="225" t="s">
        <v>199</v>
      </c>
    </row>
    <row r="17" spans="1:11" ht="30" customHeight="1">
      <c r="A17" s="145" t="s">
        <v>228</v>
      </c>
      <c r="B17" s="226">
        <v>1</v>
      </c>
      <c r="C17" s="225" t="s">
        <v>199</v>
      </c>
      <c r="D17" s="225" t="s">
        <v>213</v>
      </c>
      <c r="E17" s="226">
        <v>1</v>
      </c>
      <c r="F17" s="225" t="s">
        <v>199</v>
      </c>
      <c r="G17" s="226">
        <v>1</v>
      </c>
      <c r="H17" s="225" t="s">
        <v>199</v>
      </c>
      <c r="I17" s="225">
        <v>333</v>
      </c>
      <c r="J17" s="226">
        <v>1</v>
      </c>
      <c r="K17" s="225" t="s">
        <v>199</v>
      </c>
    </row>
    <row r="18" spans="1:11" ht="30" customHeight="1">
      <c r="A18" s="145" t="s">
        <v>229</v>
      </c>
      <c r="B18" s="225">
        <v>2</v>
      </c>
      <c r="C18" s="225" t="s">
        <v>199</v>
      </c>
      <c r="D18" s="225" t="s">
        <v>213</v>
      </c>
      <c r="E18" s="225">
        <v>2</v>
      </c>
      <c r="F18" s="225" t="s">
        <v>199</v>
      </c>
      <c r="G18" s="225">
        <v>2</v>
      </c>
      <c r="H18" s="225" t="s">
        <v>214</v>
      </c>
      <c r="I18" s="225">
        <v>333</v>
      </c>
      <c r="J18" s="225">
        <v>2</v>
      </c>
      <c r="K18" s="225" t="s">
        <v>199</v>
      </c>
    </row>
    <row r="19" spans="1:11" ht="30" customHeight="1">
      <c r="A19" s="145"/>
      <c r="B19" s="335" t="s">
        <v>171</v>
      </c>
      <c r="C19" s="335"/>
      <c r="D19" s="335"/>
      <c r="E19" s="335" t="s">
        <v>171</v>
      </c>
      <c r="F19" s="335"/>
      <c r="G19" s="335" t="s">
        <v>171</v>
      </c>
      <c r="H19" s="335"/>
      <c r="I19" s="335"/>
      <c r="J19" s="335" t="s">
        <v>171</v>
      </c>
      <c r="K19" s="335"/>
    </row>
  </sheetData>
  <sheetProtection algorithmName="SHA-512" hashValue="3nahLod7Uc0Q5ML2oMXrndmBlbyf8wbqA51UQAm36IwC7fV1aHQc4G7Mg6dHRStt2F1Ft1Kxc6G27pu9fBnp9Q==" saltValue="vrEdq1OtIpE5xMGrURpoPQ==" spinCount="100000" sheet="1" objects="1" scenarios="1"/>
  <mergeCells count="8">
    <mergeCell ref="J19:K19"/>
    <mergeCell ref="J1:K1"/>
    <mergeCell ref="B19:D19"/>
    <mergeCell ref="B1:D1"/>
    <mergeCell ref="E1:F1"/>
    <mergeCell ref="E19:F19"/>
    <mergeCell ref="G1:I1"/>
    <mergeCell ref="G19:I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1E1C1-EEA3-458A-A82A-16D1EA4B6C13}">
  <sheetPr>
    <tabColor rgb="FF00B050"/>
  </sheetPr>
  <dimension ref="A1:K5"/>
  <sheetViews>
    <sheetView zoomScale="80" zoomScaleNormal="80" workbookViewId="0">
      <pane xSplit="1" ySplit="2" topLeftCell="B3" activePane="bottomRight" state="frozen"/>
      <selection pane="topRight" activeCell="D4" sqref="D4"/>
      <selection pane="bottomLeft" activeCell="D4" sqref="D4"/>
      <selection pane="bottomRight" activeCell="F3" sqref="F3"/>
    </sheetView>
  </sheetViews>
  <sheetFormatPr baseColWidth="10" defaultColWidth="11.42578125" defaultRowHeight="15" customHeight="1"/>
  <cols>
    <col min="1" max="1" width="78.42578125" customWidth="1"/>
    <col min="2" max="2" width="11.7109375" customWidth="1"/>
    <col min="3" max="3" width="15.85546875" customWidth="1"/>
    <col min="4" max="4" width="11" customWidth="1"/>
    <col min="5" max="5" width="13.7109375" customWidth="1"/>
    <col min="6" max="6" width="30.7109375" customWidth="1"/>
    <col min="7" max="7" width="13" customWidth="1"/>
    <col min="8" max="8" width="30.7109375" customWidth="1"/>
    <col min="9" max="9" width="10.7109375" customWidth="1"/>
    <col min="10" max="10" width="11.7109375" customWidth="1"/>
    <col min="11" max="11" width="30.7109375" customWidth="1"/>
  </cols>
  <sheetData>
    <row r="1" spans="1:11" ht="60" customHeight="1">
      <c r="A1" s="38" t="s">
        <v>230</v>
      </c>
      <c r="B1" s="244" t="s">
        <v>155</v>
      </c>
      <c r="C1" s="244"/>
      <c r="D1" s="244"/>
      <c r="E1" s="244" t="s">
        <v>381</v>
      </c>
      <c r="F1" s="244"/>
      <c r="G1" s="244" t="s">
        <v>309</v>
      </c>
      <c r="H1" s="244"/>
      <c r="I1" s="244"/>
      <c r="J1" s="244" t="s">
        <v>498</v>
      </c>
      <c r="K1" s="244"/>
    </row>
    <row r="2" spans="1:11" ht="30" customHeight="1">
      <c r="A2" s="38" t="s">
        <v>9</v>
      </c>
      <c r="B2" s="38" t="s">
        <v>231</v>
      </c>
      <c r="C2" s="38" t="s">
        <v>174</v>
      </c>
      <c r="D2" s="38" t="s">
        <v>159</v>
      </c>
      <c r="E2" s="38" t="s">
        <v>397</v>
      </c>
      <c r="F2" s="38" t="s">
        <v>174</v>
      </c>
      <c r="G2" s="38" t="s">
        <v>231</v>
      </c>
      <c r="H2" s="38" t="s">
        <v>174</v>
      </c>
      <c r="I2" s="38" t="s">
        <v>159</v>
      </c>
      <c r="J2" s="38" t="s">
        <v>231</v>
      </c>
      <c r="K2" s="38" t="s">
        <v>174</v>
      </c>
    </row>
    <row r="3" spans="1:11" ht="285">
      <c r="A3" s="100" t="s">
        <v>232</v>
      </c>
      <c r="B3" s="59" t="s">
        <v>586</v>
      </c>
      <c r="C3" s="59" t="s">
        <v>583</v>
      </c>
      <c r="D3" s="80" t="s">
        <v>233</v>
      </c>
      <c r="E3" s="39" t="s">
        <v>587</v>
      </c>
      <c r="F3" s="39" t="s">
        <v>398</v>
      </c>
      <c r="G3" s="39" t="s">
        <v>585</v>
      </c>
      <c r="H3" s="39" t="s">
        <v>234</v>
      </c>
      <c r="I3" s="39">
        <v>233</v>
      </c>
      <c r="J3" s="80" t="s">
        <v>584</v>
      </c>
      <c r="K3" s="39" t="s">
        <v>234</v>
      </c>
    </row>
    <row r="4" spans="1:11" ht="30" customHeight="1">
      <c r="A4" s="38" t="s">
        <v>153</v>
      </c>
      <c r="B4" s="239" t="s">
        <v>171</v>
      </c>
      <c r="C4" s="239"/>
      <c r="D4" s="239"/>
      <c r="E4" s="239" t="s">
        <v>171</v>
      </c>
      <c r="F4" s="239"/>
      <c r="G4" s="239" t="s">
        <v>171</v>
      </c>
      <c r="H4" s="239"/>
      <c r="I4" s="239"/>
      <c r="J4" s="239" t="s">
        <v>171</v>
      </c>
      <c r="K4" s="239"/>
    </row>
    <row r="5" spans="1:11"/>
  </sheetData>
  <sheetProtection algorithmName="SHA-512" hashValue="NLXrzBbQtI9dx2Jhzctzshon9HXI4A2puhraikM82c7QSCJSzjN7R3WaLz9DL2PC6vyvfBVC8f/8Ylg8l/oPqQ==" saltValue="vngYgr3ZQNPWB3aPHo2qgA==" spinCount="100000" sheet="1" objects="1" scenarios="1"/>
  <mergeCells count="8">
    <mergeCell ref="E1:F1"/>
    <mergeCell ref="E4:F4"/>
    <mergeCell ref="B4:D4"/>
    <mergeCell ref="B1:D1"/>
    <mergeCell ref="J4:K4"/>
    <mergeCell ref="G4:I4"/>
    <mergeCell ref="J1:K1"/>
    <mergeCell ref="G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9406-1DDA-49FB-9866-59E298DB8360}">
  <sheetPr>
    <tabColor rgb="FF00B050"/>
  </sheetPr>
  <dimension ref="A1:I5"/>
  <sheetViews>
    <sheetView workbookViewId="0">
      <pane xSplit="1" ySplit="2" topLeftCell="B3" activePane="bottomRight" state="frozen"/>
      <selection pane="topRight" activeCell="D4" sqref="D4"/>
      <selection pane="bottomLeft" activeCell="D4" sqref="D4"/>
      <selection pane="bottomRight" activeCell="B3" sqref="B3"/>
    </sheetView>
  </sheetViews>
  <sheetFormatPr baseColWidth="10" defaultColWidth="11.42578125" defaultRowHeight="15" customHeight="1"/>
  <cols>
    <col min="1" max="1" width="81.85546875" customWidth="1"/>
    <col min="2" max="2" width="18.42578125" customWidth="1"/>
    <col min="4" max="4" width="18.7109375" customWidth="1"/>
    <col min="6" max="6" width="12.7109375" customWidth="1"/>
    <col min="7" max="7" width="10.7109375" customWidth="1"/>
    <col min="8" max="8" width="11.7109375" customWidth="1"/>
    <col min="9" max="9" width="17.5703125" customWidth="1"/>
  </cols>
  <sheetData>
    <row r="1" spans="1:9" ht="60" customHeight="1">
      <c r="A1" s="38" t="s">
        <v>235</v>
      </c>
      <c r="B1" s="244" t="s">
        <v>155</v>
      </c>
      <c r="C1" s="244"/>
      <c r="D1" s="244" t="s">
        <v>381</v>
      </c>
      <c r="E1" s="244"/>
      <c r="F1" s="244" t="s">
        <v>309</v>
      </c>
      <c r="G1" s="244"/>
      <c r="H1" s="244" t="s">
        <v>498</v>
      </c>
      <c r="I1" s="244"/>
    </row>
    <row r="2" spans="1:9" ht="30" customHeight="1">
      <c r="A2" s="38" t="s">
        <v>9</v>
      </c>
      <c r="B2" s="38" t="s">
        <v>174</v>
      </c>
      <c r="C2" s="38" t="s">
        <v>159</v>
      </c>
      <c r="D2" s="38" t="s">
        <v>174</v>
      </c>
      <c r="E2" s="38" t="s">
        <v>159</v>
      </c>
      <c r="F2" s="38" t="s">
        <v>174</v>
      </c>
      <c r="G2" s="38" t="s">
        <v>159</v>
      </c>
      <c r="H2" s="38" t="s">
        <v>174</v>
      </c>
      <c r="I2" s="38" t="s">
        <v>159</v>
      </c>
    </row>
    <row r="3" spans="1:9" ht="216" customHeight="1">
      <c r="A3" s="100" t="s">
        <v>236</v>
      </c>
      <c r="B3" s="39" t="s">
        <v>237</v>
      </c>
      <c r="C3" s="39" t="s">
        <v>238</v>
      </c>
      <c r="D3" s="39" t="s">
        <v>239</v>
      </c>
      <c r="E3" s="39" t="s">
        <v>399</v>
      </c>
      <c r="F3" s="39" t="s">
        <v>460</v>
      </c>
      <c r="G3" s="39">
        <v>235</v>
      </c>
      <c r="H3" s="39" t="s">
        <v>524</v>
      </c>
      <c r="I3" s="39" t="s">
        <v>525</v>
      </c>
    </row>
    <row r="4" spans="1:9" ht="30" customHeight="1">
      <c r="A4" s="38" t="s">
        <v>153</v>
      </c>
      <c r="B4" s="239" t="s">
        <v>171</v>
      </c>
      <c r="C4" s="239"/>
      <c r="D4" s="239" t="s">
        <v>171</v>
      </c>
      <c r="E4" s="239"/>
      <c r="F4" s="239" t="s">
        <v>171</v>
      </c>
      <c r="G4" s="239"/>
      <c r="H4" s="239" t="s">
        <v>171</v>
      </c>
      <c r="I4" s="239"/>
    </row>
    <row r="5" spans="1:9"/>
  </sheetData>
  <sheetProtection algorithmName="SHA-512" hashValue="IXtObwKbkpB6D4E0tOlhtw81VKI5tpZt4HQHc0vRXHJIQSTs5DYD4Vnay9F24lv0lHG8Qyl/QJlajwmzPBfilQ==" saltValue="xO1OlAFXWH5mM8Aswf01ZA==" spinCount="100000" sheet="1" objects="1" scenarios="1"/>
  <mergeCells count="8">
    <mergeCell ref="B1:C1"/>
    <mergeCell ref="D1:E1"/>
    <mergeCell ref="B4:C4"/>
    <mergeCell ref="D4:E4"/>
    <mergeCell ref="H1:I1"/>
    <mergeCell ref="F1:G1"/>
    <mergeCell ref="H4:I4"/>
    <mergeCell ref="F4:G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F7EA3-7F95-47EE-A5C1-78589FC38BC3}">
  <sheetPr>
    <tabColor rgb="FF00B050"/>
  </sheetPr>
  <dimension ref="A1:I6"/>
  <sheetViews>
    <sheetView workbookViewId="0">
      <pane xSplit="1" ySplit="2" topLeftCell="B5" activePane="bottomRight" state="frozen"/>
      <selection pane="topRight" activeCell="D4" sqref="D4"/>
      <selection pane="bottomLeft" activeCell="D4" sqref="D4"/>
      <selection pane="bottomRight" activeCell="A5" sqref="A5"/>
    </sheetView>
  </sheetViews>
  <sheetFormatPr baseColWidth="10" defaultColWidth="11.42578125" defaultRowHeight="15" customHeight="1"/>
  <cols>
    <col min="1" max="1" width="95.85546875" customWidth="1"/>
    <col min="2" max="2" width="15.85546875" customWidth="1"/>
    <col min="4" max="4" width="12.28515625" customWidth="1"/>
    <col min="6" max="6" width="11.7109375" customWidth="1"/>
    <col min="7" max="7" width="10.7109375" customWidth="1"/>
    <col min="8" max="8" width="11.7109375" customWidth="1"/>
    <col min="9" max="9" width="10.7109375" customWidth="1"/>
  </cols>
  <sheetData>
    <row r="1" spans="1:9" ht="60" customHeight="1">
      <c r="A1" s="38" t="s">
        <v>240</v>
      </c>
      <c r="B1" s="244" t="s">
        <v>155</v>
      </c>
      <c r="C1" s="244"/>
      <c r="D1" s="244" t="s">
        <v>381</v>
      </c>
      <c r="E1" s="244"/>
      <c r="F1" s="244" t="s">
        <v>268</v>
      </c>
      <c r="G1" s="244"/>
      <c r="H1" s="244" t="s">
        <v>498</v>
      </c>
      <c r="I1" s="244"/>
    </row>
    <row r="2" spans="1:9" ht="30" customHeight="1">
      <c r="A2" s="38" t="s">
        <v>9</v>
      </c>
      <c r="B2" s="38" t="s">
        <v>174</v>
      </c>
      <c r="C2" s="38" t="s">
        <v>159</v>
      </c>
      <c r="D2" s="38" t="s">
        <v>174</v>
      </c>
      <c r="E2" s="38" t="s">
        <v>159</v>
      </c>
      <c r="F2" s="38" t="s">
        <v>174</v>
      </c>
      <c r="G2" s="38" t="s">
        <v>159</v>
      </c>
      <c r="H2" s="38" t="s">
        <v>174</v>
      </c>
      <c r="I2" s="38" t="s">
        <v>159</v>
      </c>
    </row>
    <row r="3" spans="1:9" ht="60.75" customHeight="1">
      <c r="A3" s="53" t="s">
        <v>241</v>
      </c>
      <c r="B3" s="337" t="s">
        <v>242</v>
      </c>
      <c r="C3" s="337" t="s">
        <v>243</v>
      </c>
      <c r="D3" s="337" t="s">
        <v>400</v>
      </c>
      <c r="E3" s="337" t="s">
        <v>401</v>
      </c>
      <c r="F3" s="337" t="s">
        <v>461</v>
      </c>
      <c r="G3" s="337">
        <v>237</v>
      </c>
      <c r="H3" s="39"/>
      <c r="I3" s="39"/>
    </row>
    <row r="4" spans="1:9" ht="150">
      <c r="A4" s="53" t="s">
        <v>244</v>
      </c>
      <c r="B4" s="338"/>
      <c r="C4" s="338"/>
      <c r="D4" s="338"/>
      <c r="E4" s="338"/>
      <c r="F4" s="338"/>
      <c r="G4" s="338"/>
      <c r="H4" s="39" t="s">
        <v>526</v>
      </c>
      <c r="I4" s="39" t="s">
        <v>527</v>
      </c>
    </row>
    <row r="5" spans="1:9" ht="30" customHeight="1">
      <c r="A5" s="38" t="s">
        <v>153</v>
      </c>
      <c r="B5" s="324" t="s">
        <v>171</v>
      </c>
      <c r="C5" s="326"/>
      <c r="D5" s="239" t="s">
        <v>171</v>
      </c>
      <c r="E5" s="239"/>
      <c r="F5" s="239" t="s">
        <v>171</v>
      </c>
      <c r="G5" s="239"/>
      <c r="H5" s="239" t="s">
        <v>171</v>
      </c>
      <c r="I5" s="239"/>
    </row>
    <row r="6" spans="1:9"/>
  </sheetData>
  <sheetProtection algorithmName="SHA-512" hashValue="wlYVKy1Tp4PHj7v9khpQV5Lfvm8yZhOMi5XTGhVdi5TIksSaW4w/hUMfh/bEtmjS6jcD1ftIxjbHMnLJou1pLA==" saltValue="JQaFInNo6woULBGYv8H3Jg==" spinCount="100000" sheet="1" objects="1" scenarios="1"/>
  <mergeCells count="14">
    <mergeCell ref="H1:I1"/>
    <mergeCell ref="F1:G1"/>
    <mergeCell ref="H5:I5"/>
    <mergeCell ref="F5:G5"/>
    <mergeCell ref="F3:F4"/>
    <mergeCell ref="G3:G4"/>
    <mergeCell ref="B3:B4"/>
    <mergeCell ref="C3:C4"/>
    <mergeCell ref="D1:E1"/>
    <mergeCell ref="D5:E5"/>
    <mergeCell ref="B1:C1"/>
    <mergeCell ref="B5:C5"/>
    <mergeCell ref="D3:D4"/>
    <mergeCell ref="E3:E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7831D-83B7-46F2-9D9E-2862E76FA862}">
  <sheetPr>
    <tabColor rgb="FF00B050"/>
  </sheetPr>
  <dimension ref="A1:I5"/>
  <sheetViews>
    <sheetView topLeftCell="A4" workbookViewId="0">
      <selection activeCell="B4" sqref="B4"/>
    </sheetView>
  </sheetViews>
  <sheetFormatPr baseColWidth="10" defaultColWidth="11.42578125" defaultRowHeight="15"/>
  <cols>
    <col min="1" max="1" width="67.28515625" customWidth="1"/>
    <col min="2" max="2" width="15" customWidth="1"/>
    <col min="3" max="3" width="10.7109375" customWidth="1"/>
    <col min="4" max="4" width="11.7109375" customWidth="1"/>
    <col min="5" max="5" width="10.7109375" customWidth="1"/>
    <col min="6" max="6" width="11.7109375" customWidth="1"/>
    <col min="7" max="7" width="10.7109375" customWidth="1"/>
    <col min="8" max="8" width="20" customWidth="1"/>
    <col min="9" max="9" width="10.7109375" customWidth="1"/>
  </cols>
  <sheetData>
    <row r="1" spans="1:9" ht="60" customHeight="1">
      <c r="A1" s="38" t="s">
        <v>245</v>
      </c>
      <c r="B1" s="244" t="s">
        <v>155</v>
      </c>
      <c r="C1" s="244"/>
      <c r="D1" s="244" t="s">
        <v>381</v>
      </c>
      <c r="E1" s="244"/>
      <c r="F1" s="244" t="s">
        <v>268</v>
      </c>
      <c r="G1" s="244"/>
      <c r="H1" s="244" t="s">
        <v>498</v>
      </c>
      <c r="I1" s="244"/>
    </row>
    <row r="2" spans="1:9" ht="30" customHeight="1">
      <c r="A2" s="38" t="s">
        <v>9</v>
      </c>
      <c r="B2" s="38" t="s">
        <v>174</v>
      </c>
      <c r="C2" s="38" t="s">
        <v>159</v>
      </c>
      <c r="D2" s="38" t="s">
        <v>174</v>
      </c>
      <c r="E2" s="38" t="s">
        <v>159</v>
      </c>
      <c r="F2" s="38" t="s">
        <v>174</v>
      </c>
      <c r="G2" s="38" t="s">
        <v>159</v>
      </c>
      <c r="H2" s="38" t="s">
        <v>174</v>
      </c>
      <c r="I2" s="38" t="s">
        <v>159</v>
      </c>
    </row>
    <row r="3" spans="1:9" ht="45">
      <c r="A3" s="53" t="s">
        <v>241</v>
      </c>
      <c r="B3" s="39"/>
      <c r="C3" s="39"/>
      <c r="D3" s="39"/>
      <c r="E3" s="39"/>
      <c r="F3" s="39"/>
      <c r="G3" s="39"/>
      <c r="H3" s="39"/>
      <c r="I3" s="39"/>
    </row>
    <row r="4" spans="1:9" ht="273.75" customHeight="1">
      <c r="A4" s="53" t="s">
        <v>246</v>
      </c>
      <c r="B4" s="3" t="s">
        <v>247</v>
      </c>
      <c r="C4" s="39" t="s">
        <v>248</v>
      </c>
      <c r="D4" s="39" t="s">
        <v>402</v>
      </c>
      <c r="E4" s="39" t="s">
        <v>403</v>
      </c>
      <c r="F4" s="39" t="s">
        <v>462</v>
      </c>
      <c r="G4" s="39" t="s">
        <v>463</v>
      </c>
      <c r="H4" s="3" t="s">
        <v>591</v>
      </c>
      <c r="I4" s="39" t="s">
        <v>528</v>
      </c>
    </row>
    <row r="5" spans="1:9" ht="30" customHeight="1">
      <c r="A5" s="38" t="s">
        <v>153</v>
      </c>
      <c r="B5" s="239" t="s">
        <v>171</v>
      </c>
      <c r="C5" s="239"/>
      <c r="D5" s="239" t="s">
        <v>171</v>
      </c>
      <c r="E5" s="239"/>
      <c r="F5" s="239" t="s">
        <v>171</v>
      </c>
      <c r="G5" s="239"/>
      <c r="H5" s="239" t="s">
        <v>171</v>
      </c>
      <c r="I5" s="239"/>
    </row>
  </sheetData>
  <sheetProtection algorithmName="SHA-512" hashValue="goxmFU6EJHjbr7CD92gU7b60HVwXmX773D4jyV1NMuZkqBySjVwjBwrOtPYQyGRjjzztXoDLsWjrDMDCbFsTnQ==" saltValue="8TSjZoZbpobQJX5T6sKVFw==" spinCount="100000" sheet="1" objects="1" scenarios="1"/>
  <mergeCells count="8">
    <mergeCell ref="B5:C5"/>
    <mergeCell ref="D5:E5"/>
    <mergeCell ref="H1:I1"/>
    <mergeCell ref="F1:G1"/>
    <mergeCell ref="B1:C1"/>
    <mergeCell ref="D1:E1"/>
    <mergeCell ref="H5:I5"/>
    <mergeCell ref="F5:G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9E2B2-A01B-4DEB-9F8D-FD73D17D870A}">
  <sheetPr>
    <tabColor rgb="FF00B050"/>
  </sheetPr>
  <dimension ref="A1:K30"/>
  <sheetViews>
    <sheetView showGridLines="0" zoomScale="70" zoomScaleNormal="70" zoomScaleSheetLayoutView="100" workbookViewId="0">
      <pane xSplit="1" ySplit="2" topLeftCell="B16" activePane="bottomRight" state="frozen"/>
      <selection pane="topRight" activeCell="D4" sqref="D4"/>
      <selection pane="bottomLeft" activeCell="D4" sqref="D4"/>
      <selection pane="bottomRight" activeCell="D19" sqref="D19"/>
    </sheetView>
  </sheetViews>
  <sheetFormatPr baseColWidth="10" defaultColWidth="11.42578125" defaultRowHeight="15" customHeight="1"/>
  <cols>
    <col min="1" max="1" width="30.42578125" style="51" customWidth="1"/>
    <col min="2" max="2" width="21.5703125" style="51" customWidth="1"/>
    <col min="3" max="3" width="16.7109375" style="51" customWidth="1"/>
    <col min="4" max="4" width="19.7109375" style="104" customWidth="1"/>
    <col min="5" max="5" width="30.28515625" style="84" customWidth="1"/>
    <col min="6" max="6" width="17.42578125" style="86" customWidth="1"/>
    <col min="7" max="7" width="15.5703125" style="51" customWidth="1"/>
    <col min="8" max="8" width="19.7109375" style="51" customWidth="1"/>
    <col min="9" max="9" width="46.42578125" style="51" customWidth="1"/>
    <col min="10" max="10" width="18.42578125" style="86" customWidth="1"/>
    <col min="11" max="11" width="15.28515625" style="86" customWidth="1"/>
    <col min="12" max="16384" width="11.42578125" style="51"/>
  </cols>
  <sheetData>
    <row r="1" spans="1:11" ht="15" customHeight="1">
      <c r="A1" s="50" t="s">
        <v>249</v>
      </c>
      <c r="B1" s="50"/>
      <c r="C1" s="50"/>
      <c r="D1" s="103"/>
      <c r="E1" s="81"/>
      <c r="F1" s="85"/>
      <c r="G1" s="50"/>
      <c r="H1" s="50"/>
      <c r="I1" s="50"/>
    </row>
    <row r="2" spans="1:11" ht="83.25" customHeight="1">
      <c r="A2" s="52" t="s">
        <v>250</v>
      </c>
      <c r="B2" s="52" t="s">
        <v>251</v>
      </c>
      <c r="C2" s="52" t="s">
        <v>252</v>
      </c>
      <c r="D2" s="52" t="s">
        <v>253</v>
      </c>
      <c r="E2" s="82" t="s">
        <v>254</v>
      </c>
      <c r="F2" s="52" t="s">
        <v>255</v>
      </c>
      <c r="G2" s="52" t="s">
        <v>256</v>
      </c>
      <c r="H2" s="52" t="s">
        <v>257</v>
      </c>
      <c r="I2" s="52" t="s">
        <v>258</v>
      </c>
      <c r="J2" s="52" t="s">
        <v>259</v>
      </c>
      <c r="K2" s="52" t="s">
        <v>153</v>
      </c>
    </row>
    <row r="3" spans="1:11" ht="49.9" customHeight="1">
      <c r="A3" s="188" t="s">
        <v>260</v>
      </c>
      <c r="B3" s="227" t="s">
        <v>261</v>
      </c>
      <c r="C3" s="89" t="s">
        <v>12</v>
      </c>
      <c r="D3" s="171">
        <v>71692208</v>
      </c>
      <c r="E3" s="91" t="s">
        <v>262</v>
      </c>
      <c r="F3" s="91" t="s">
        <v>263</v>
      </c>
      <c r="G3" s="90" t="s">
        <v>264</v>
      </c>
      <c r="H3" s="172" t="s">
        <v>265</v>
      </c>
      <c r="I3" s="173"/>
      <c r="J3" s="174" t="s">
        <v>266</v>
      </c>
      <c r="K3" s="156" t="s">
        <v>171</v>
      </c>
    </row>
    <row r="4" spans="1:11" ht="110.25" customHeight="1">
      <c r="A4" s="188" t="s">
        <v>386</v>
      </c>
      <c r="B4" s="60" t="s">
        <v>404</v>
      </c>
      <c r="C4" s="61" t="s">
        <v>12</v>
      </c>
      <c r="D4" s="88">
        <v>1127538939</v>
      </c>
      <c r="E4" s="62" t="s">
        <v>405</v>
      </c>
      <c r="F4" s="62" t="s">
        <v>267</v>
      </c>
      <c r="G4" s="63" t="s">
        <v>406</v>
      </c>
      <c r="H4" s="189" t="s">
        <v>407</v>
      </c>
      <c r="I4" s="191" t="s">
        <v>408</v>
      </c>
      <c r="J4" s="64" t="s">
        <v>409</v>
      </c>
      <c r="K4" s="190" t="s">
        <v>195</v>
      </c>
    </row>
    <row r="5" spans="1:11" ht="77.25" customHeight="1">
      <c r="A5" s="188" t="s">
        <v>459</v>
      </c>
      <c r="B5" s="75" t="s">
        <v>269</v>
      </c>
      <c r="C5" s="60" t="s">
        <v>12</v>
      </c>
      <c r="D5" s="60" t="s">
        <v>270</v>
      </c>
      <c r="E5" s="60" t="s">
        <v>271</v>
      </c>
      <c r="F5" s="75" t="s">
        <v>272</v>
      </c>
      <c r="G5" s="78" t="s">
        <v>273</v>
      </c>
      <c r="H5" s="101" t="s">
        <v>468</v>
      </c>
      <c r="I5" s="76"/>
      <c r="J5" s="64" t="s">
        <v>504</v>
      </c>
      <c r="K5" s="105" t="s">
        <v>171</v>
      </c>
    </row>
    <row r="6" spans="1:11" ht="122.25" customHeight="1">
      <c r="A6" s="188" t="s">
        <v>498</v>
      </c>
      <c r="B6" s="60" t="s">
        <v>499</v>
      </c>
      <c r="C6" s="61" t="s">
        <v>12</v>
      </c>
      <c r="D6" s="62" t="s">
        <v>500</v>
      </c>
      <c r="E6" s="62" t="s">
        <v>271</v>
      </c>
      <c r="F6" s="62" t="s">
        <v>501</v>
      </c>
      <c r="G6" s="63" t="s">
        <v>502</v>
      </c>
      <c r="H6" s="201" t="s">
        <v>503</v>
      </c>
      <c r="I6" s="149" t="s">
        <v>505</v>
      </c>
      <c r="J6" s="64" t="s">
        <v>506</v>
      </c>
      <c r="K6" s="202" t="s">
        <v>195</v>
      </c>
    </row>
    <row r="7" spans="1:11" ht="15" customHeight="1">
      <c r="A7" s="50"/>
      <c r="B7" s="50"/>
      <c r="C7" s="50"/>
      <c r="D7" s="103"/>
      <c r="E7" s="81"/>
      <c r="F7" s="85"/>
      <c r="G7" s="50"/>
      <c r="H7" s="50"/>
      <c r="I7" s="50"/>
    </row>
    <row r="8" spans="1:11" ht="34.5" customHeight="1">
      <c r="A8" t="s">
        <v>274</v>
      </c>
      <c r="B8" s="50" t="s">
        <v>275</v>
      </c>
      <c r="C8" s="50"/>
      <c r="D8" s="103"/>
      <c r="E8" s="81"/>
      <c r="F8" s="85"/>
      <c r="G8" s="50"/>
      <c r="H8" s="50"/>
      <c r="I8" s="50"/>
    </row>
    <row r="9" spans="1:11" ht="51.75" thickBot="1">
      <c r="A9" s="125" t="s">
        <v>250</v>
      </c>
      <c r="B9" s="125" t="s">
        <v>251</v>
      </c>
      <c r="C9" s="125" t="s">
        <v>537</v>
      </c>
      <c r="D9" s="125" t="s">
        <v>253</v>
      </c>
      <c r="E9" s="126" t="s">
        <v>276</v>
      </c>
      <c r="F9" s="125" t="s">
        <v>255</v>
      </c>
      <c r="G9" s="125" t="s">
        <v>256</v>
      </c>
      <c r="H9" s="125" t="s">
        <v>277</v>
      </c>
      <c r="I9" s="125" t="s">
        <v>258</v>
      </c>
      <c r="J9" s="125" t="s">
        <v>259</v>
      </c>
      <c r="K9" s="125" t="s">
        <v>259</v>
      </c>
    </row>
    <row r="10" spans="1:11" ht="27">
      <c r="A10" s="342" t="s">
        <v>260</v>
      </c>
      <c r="B10" s="75" t="s">
        <v>278</v>
      </c>
      <c r="C10" s="72" t="s">
        <v>12</v>
      </c>
      <c r="D10" s="62" t="s">
        <v>279</v>
      </c>
      <c r="E10" s="77" t="s">
        <v>280</v>
      </c>
      <c r="F10" s="77" t="s">
        <v>281</v>
      </c>
      <c r="G10" s="78" t="s">
        <v>264</v>
      </c>
      <c r="H10" s="79" t="s">
        <v>282</v>
      </c>
      <c r="I10" s="76"/>
      <c r="J10" s="102" t="s">
        <v>283</v>
      </c>
      <c r="K10" s="154" t="s">
        <v>171</v>
      </c>
    </row>
    <row r="11" spans="1:11" ht="101.25" customHeight="1">
      <c r="A11" s="343"/>
      <c r="B11" s="75" t="s">
        <v>284</v>
      </c>
      <c r="C11" s="76" t="s">
        <v>12</v>
      </c>
      <c r="D11" s="62" t="s">
        <v>285</v>
      </c>
      <c r="E11" s="77" t="s">
        <v>286</v>
      </c>
      <c r="F11" s="77" t="s">
        <v>287</v>
      </c>
      <c r="G11" s="78"/>
      <c r="H11" s="79"/>
      <c r="I11" s="147" t="s">
        <v>417</v>
      </c>
      <c r="J11" s="102" t="s">
        <v>288</v>
      </c>
      <c r="K11" s="170" t="s">
        <v>195</v>
      </c>
    </row>
    <row r="12" spans="1:11" ht="27">
      <c r="A12" s="343"/>
      <c r="B12" s="75" t="s">
        <v>289</v>
      </c>
      <c r="C12" s="76" t="s">
        <v>12</v>
      </c>
      <c r="D12" s="62" t="s">
        <v>290</v>
      </c>
      <c r="E12" s="77" t="s">
        <v>291</v>
      </c>
      <c r="F12" s="77" t="s">
        <v>292</v>
      </c>
      <c r="G12" s="78" t="s">
        <v>264</v>
      </c>
      <c r="H12" s="79" t="s">
        <v>293</v>
      </c>
      <c r="I12" s="76"/>
      <c r="J12" s="102" t="s">
        <v>294</v>
      </c>
      <c r="K12" s="154" t="s">
        <v>171</v>
      </c>
    </row>
    <row r="13" spans="1:11" ht="27">
      <c r="A13" s="343"/>
      <c r="B13" s="77" t="s">
        <v>295</v>
      </c>
      <c r="C13" s="77" t="s">
        <v>12</v>
      </c>
      <c r="D13" s="62" t="s">
        <v>296</v>
      </c>
      <c r="E13" s="77" t="s">
        <v>297</v>
      </c>
      <c r="F13" s="77" t="s">
        <v>298</v>
      </c>
      <c r="G13" s="78" t="s">
        <v>264</v>
      </c>
      <c r="H13" s="79" t="s">
        <v>299</v>
      </c>
      <c r="I13" s="76"/>
      <c r="J13" s="102" t="s">
        <v>300</v>
      </c>
      <c r="K13" s="154" t="s">
        <v>171</v>
      </c>
    </row>
    <row r="14" spans="1:11" ht="49.9" customHeight="1" thickBot="1">
      <c r="A14" s="344"/>
      <c r="B14" s="77" t="s">
        <v>301</v>
      </c>
      <c r="C14" s="77" t="s">
        <v>12</v>
      </c>
      <c r="D14" s="62" t="s">
        <v>302</v>
      </c>
      <c r="E14" s="77" t="s">
        <v>303</v>
      </c>
      <c r="F14" s="77" t="s">
        <v>298</v>
      </c>
      <c r="G14" s="78" t="s">
        <v>304</v>
      </c>
      <c r="H14" s="79" t="s">
        <v>305</v>
      </c>
      <c r="I14" s="76"/>
      <c r="J14" s="102" t="s">
        <v>306</v>
      </c>
      <c r="K14" s="154" t="s">
        <v>171</v>
      </c>
    </row>
    <row r="15" spans="1:11" ht="101.25" customHeight="1" thickBot="1">
      <c r="A15" s="339" t="s">
        <v>386</v>
      </c>
      <c r="B15" s="106" t="s">
        <v>410</v>
      </c>
      <c r="C15" s="107" t="s">
        <v>12</v>
      </c>
      <c r="D15" s="108" t="s">
        <v>411</v>
      </c>
      <c r="E15" s="109" t="s">
        <v>412</v>
      </c>
      <c r="F15" s="108" t="s">
        <v>413</v>
      </c>
      <c r="G15" s="110" t="s">
        <v>414</v>
      </c>
      <c r="H15" s="111" t="s">
        <v>443</v>
      </c>
      <c r="I15" s="153"/>
      <c r="J15" s="112" t="s">
        <v>415</v>
      </c>
      <c r="K15" s="154" t="s">
        <v>171</v>
      </c>
    </row>
    <row r="16" spans="1:11" ht="120.75" customHeight="1">
      <c r="A16" s="340"/>
      <c r="B16" s="75" t="s">
        <v>416</v>
      </c>
      <c r="C16" s="76" t="s">
        <v>12</v>
      </c>
      <c r="D16" s="62" t="s">
        <v>418</v>
      </c>
      <c r="E16" s="83" t="s">
        <v>419</v>
      </c>
      <c r="F16" s="62" t="s">
        <v>420</v>
      </c>
      <c r="G16" s="78" t="s">
        <v>308</v>
      </c>
      <c r="H16" s="79" t="s">
        <v>421</v>
      </c>
      <c r="I16" s="107"/>
      <c r="J16" s="64" t="s">
        <v>422</v>
      </c>
      <c r="K16" s="154" t="s">
        <v>171</v>
      </c>
    </row>
    <row r="17" spans="1:11" ht="64.5" customHeight="1" thickBot="1">
      <c r="A17" s="340"/>
      <c r="B17" s="228" t="s">
        <v>424</v>
      </c>
      <c r="C17" s="72" t="s">
        <v>12</v>
      </c>
      <c r="D17" s="65" t="s">
        <v>425</v>
      </c>
      <c r="E17" s="83" t="s">
        <v>432</v>
      </c>
      <c r="F17" s="62" t="s">
        <v>426</v>
      </c>
      <c r="G17" s="73" t="s">
        <v>427</v>
      </c>
      <c r="H17" s="74" t="s">
        <v>428</v>
      </c>
      <c r="I17" s="72"/>
      <c r="J17" s="66" t="s">
        <v>423</v>
      </c>
      <c r="K17" s="154" t="s">
        <v>171</v>
      </c>
    </row>
    <row r="18" spans="1:11" ht="57" customHeight="1">
      <c r="A18" s="340"/>
      <c r="B18" s="75" t="s">
        <v>430</v>
      </c>
      <c r="C18" s="76" t="s">
        <v>12</v>
      </c>
      <c r="D18" s="62" t="s">
        <v>431</v>
      </c>
      <c r="E18" s="83" t="s">
        <v>433</v>
      </c>
      <c r="F18" s="62" t="s">
        <v>434</v>
      </c>
      <c r="G18" s="78" t="s">
        <v>435</v>
      </c>
      <c r="H18" s="79" t="s">
        <v>436</v>
      </c>
      <c r="I18" s="153"/>
      <c r="J18" s="64" t="s">
        <v>429</v>
      </c>
      <c r="K18" s="154" t="s">
        <v>171</v>
      </c>
    </row>
    <row r="19" spans="1:11" ht="27.75" thickBot="1">
      <c r="A19" s="341"/>
      <c r="B19" s="113" t="s">
        <v>438</v>
      </c>
      <c r="C19" s="114" t="s">
        <v>12</v>
      </c>
      <c r="D19" s="115" t="s">
        <v>439</v>
      </c>
      <c r="E19" s="116" t="s">
        <v>303</v>
      </c>
      <c r="F19" s="115" t="s">
        <v>440</v>
      </c>
      <c r="G19" s="117" t="s">
        <v>441</v>
      </c>
      <c r="H19" s="118" t="s">
        <v>442</v>
      </c>
      <c r="I19" s="192"/>
      <c r="J19" s="119" t="s">
        <v>437</v>
      </c>
      <c r="K19" s="154" t="s">
        <v>171</v>
      </c>
    </row>
    <row r="20" spans="1:11" ht="49.9" customHeight="1">
      <c r="A20" s="339" t="s">
        <v>459</v>
      </c>
      <c r="B20" s="106" t="s">
        <v>473</v>
      </c>
      <c r="C20" s="106" t="s">
        <v>12</v>
      </c>
      <c r="D20" s="124">
        <v>8029604</v>
      </c>
      <c r="E20" s="106" t="s">
        <v>307</v>
      </c>
      <c r="F20" s="106" t="s">
        <v>474</v>
      </c>
      <c r="G20" s="106" t="s">
        <v>310</v>
      </c>
      <c r="H20" s="106" t="s">
        <v>476</v>
      </c>
      <c r="I20" s="107"/>
      <c r="J20" s="120" t="s">
        <v>475</v>
      </c>
      <c r="K20" s="154" t="s">
        <v>171</v>
      </c>
    </row>
    <row r="21" spans="1:11" ht="40.5">
      <c r="A21" s="340"/>
      <c r="B21" s="75" t="s">
        <v>311</v>
      </c>
      <c r="C21" s="75" t="s">
        <v>12</v>
      </c>
      <c r="D21" s="60">
        <v>1036601127</v>
      </c>
      <c r="E21" s="75" t="s">
        <v>312</v>
      </c>
      <c r="F21" s="75" t="s">
        <v>313</v>
      </c>
      <c r="G21" s="75" t="s">
        <v>273</v>
      </c>
      <c r="H21" s="75" t="s">
        <v>471</v>
      </c>
      <c r="I21" s="76"/>
      <c r="J21" s="102" t="s">
        <v>472</v>
      </c>
      <c r="K21" s="154" t="s">
        <v>171</v>
      </c>
    </row>
    <row r="22" spans="1:11" ht="49.9" customHeight="1">
      <c r="A22" s="340"/>
      <c r="B22" s="75" t="s">
        <v>477</v>
      </c>
      <c r="C22" s="75" t="s">
        <v>12</v>
      </c>
      <c r="D22" s="60">
        <v>1234988835</v>
      </c>
      <c r="E22" s="77" t="s">
        <v>469</v>
      </c>
      <c r="F22" s="75" t="s">
        <v>478</v>
      </c>
      <c r="G22" s="75" t="s">
        <v>310</v>
      </c>
      <c r="H22" s="75" t="s">
        <v>479</v>
      </c>
      <c r="I22" s="76"/>
      <c r="J22" s="102" t="s">
        <v>480</v>
      </c>
      <c r="K22" s="154" t="s">
        <v>171</v>
      </c>
    </row>
    <row r="23" spans="1:11" ht="45" customHeight="1">
      <c r="A23" s="340"/>
      <c r="B23" s="75" t="s">
        <v>486</v>
      </c>
      <c r="C23" s="75" t="s">
        <v>12</v>
      </c>
      <c r="D23" s="62" t="s">
        <v>314</v>
      </c>
      <c r="E23" s="77" t="s">
        <v>469</v>
      </c>
      <c r="F23" s="77" t="s">
        <v>315</v>
      </c>
      <c r="G23" s="78" t="s">
        <v>273</v>
      </c>
      <c r="H23" s="79" t="s">
        <v>316</v>
      </c>
      <c r="I23" s="76"/>
      <c r="J23" s="102" t="s">
        <v>470</v>
      </c>
      <c r="K23" s="154" t="s">
        <v>171</v>
      </c>
    </row>
    <row r="24" spans="1:11" ht="46.5" customHeight="1" thickBot="1">
      <c r="A24" s="341"/>
      <c r="B24" s="113" t="s">
        <v>481</v>
      </c>
      <c r="C24" s="113" t="s">
        <v>12</v>
      </c>
      <c r="D24" s="115" t="s">
        <v>482</v>
      </c>
      <c r="E24" s="77" t="s">
        <v>469</v>
      </c>
      <c r="F24" s="121" t="s">
        <v>483</v>
      </c>
      <c r="G24" s="117" t="s">
        <v>273</v>
      </c>
      <c r="H24" s="118" t="s">
        <v>484</v>
      </c>
      <c r="I24" s="114"/>
      <c r="J24" s="122" t="s">
        <v>485</v>
      </c>
      <c r="K24" s="154" t="s">
        <v>171</v>
      </c>
    </row>
    <row r="25" spans="1:11" s="148" customFormat="1" ht="54.75" thickBot="1">
      <c r="A25" s="339" t="s">
        <v>498</v>
      </c>
      <c r="B25" s="106" t="s">
        <v>530</v>
      </c>
      <c r="C25" s="107" t="s">
        <v>12</v>
      </c>
      <c r="D25" s="108" t="s">
        <v>531</v>
      </c>
      <c r="E25" s="123" t="s">
        <v>532</v>
      </c>
      <c r="F25" s="123" t="s">
        <v>533</v>
      </c>
      <c r="G25" s="110" t="s">
        <v>502</v>
      </c>
      <c r="H25" s="111" t="s">
        <v>534</v>
      </c>
      <c r="I25" s="107"/>
      <c r="J25" s="120" t="s">
        <v>535</v>
      </c>
      <c r="K25" s="127" t="s">
        <v>171</v>
      </c>
    </row>
    <row r="26" spans="1:11" ht="41.25" thickBot="1">
      <c r="A26" s="340"/>
      <c r="B26" s="75" t="s">
        <v>536</v>
      </c>
      <c r="C26" s="76" t="s">
        <v>12</v>
      </c>
      <c r="D26" s="62" t="s">
        <v>538</v>
      </c>
      <c r="E26" s="77" t="s">
        <v>539</v>
      </c>
      <c r="F26" s="123" t="s">
        <v>540</v>
      </c>
      <c r="G26" s="78" t="s">
        <v>502</v>
      </c>
      <c r="H26" s="79" t="s">
        <v>542</v>
      </c>
      <c r="I26" s="147"/>
      <c r="J26" s="102" t="s">
        <v>543</v>
      </c>
      <c r="K26" s="127" t="s">
        <v>171</v>
      </c>
    </row>
    <row r="27" spans="1:11" ht="54.75" thickBot="1">
      <c r="A27" s="340"/>
      <c r="B27" s="75" t="s">
        <v>545</v>
      </c>
      <c r="C27" s="76" t="s">
        <v>12</v>
      </c>
      <c r="D27" s="62" t="s">
        <v>546</v>
      </c>
      <c r="E27" s="123" t="s">
        <v>547</v>
      </c>
      <c r="F27" s="123" t="s">
        <v>548</v>
      </c>
      <c r="G27" s="78" t="s">
        <v>502</v>
      </c>
      <c r="H27" s="79" t="s">
        <v>549</v>
      </c>
      <c r="I27" s="76"/>
      <c r="J27" s="102" t="s">
        <v>544</v>
      </c>
      <c r="K27" s="128" t="s">
        <v>171</v>
      </c>
    </row>
    <row r="28" spans="1:11" ht="49.9" customHeight="1" thickBot="1">
      <c r="A28" s="340"/>
      <c r="B28" s="77" t="s">
        <v>551</v>
      </c>
      <c r="C28" s="77" t="s">
        <v>12</v>
      </c>
      <c r="D28" s="62" t="s">
        <v>552</v>
      </c>
      <c r="E28" s="77" t="s">
        <v>553</v>
      </c>
      <c r="F28" s="123" t="s">
        <v>554</v>
      </c>
      <c r="G28" s="78" t="s">
        <v>502</v>
      </c>
      <c r="H28" s="77" t="s">
        <v>555</v>
      </c>
      <c r="I28" s="77"/>
      <c r="J28" s="77" t="s">
        <v>556</v>
      </c>
      <c r="K28" s="129" t="s">
        <v>171</v>
      </c>
    </row>
    <row r="29" spans="1:11" ht="41.25" thickBot="1">
      <c r="A29" s="341"/>
      <c r="B29" s="130" t="s">
        <v>558</v>
      </c>
      <c r="C29" s="131" t="s">
        <v>12</v>
      </c>
      <c r="D29" s="132">
        <v>1000188969</v>
      </c>
      <c r="E29" s="131" t="s">
        <v>307</v>
      </c>
      <c r="F29" s="123" t="s">
        <v>559</v>
      </c>
      <c r="G29" s="130" t="s">
        <v>502</v>
      </c>
      <c r="H29" s="133" t="s">
        <v>560</v>
      </c>
      <c r="I29" s="134"/>
      <c r="J29" s="135" t="s">
        <v>557</v>
      </c>
      <c r="K29" s="127" t="s">
        <v>171</v>
      </c>
    </row>
    <row r="30" spans="1:11" ht="15" customHeight="1">
      <c r="A30" s="50"/>
      <c r="B30" s="50"/>
      <c r="C30" s="50"/>
      <c r="D30" s="103"/>
      <c r="E30" s="81"/>
      <c r="F30" s="85"/>
      <c r="G30" s="50"/>
      <c r="H30" s="50"/>
      <c r="I30" s="50"/>
    </row>
  </sheetData>
  <sheetProtection algorithmName="SHA-512" hashValue="OtK4mEzBVNBYVFlgMdRR+z4mSTG82zToAPD35MLSZHDExg8VnWPg7lzLxnr7P/fZjUoHI8RmQH/OQ8AMF7Zmcw==" saltValue="rMNSBpsINLKN0HJ6QJCj2g==" spinCount="100000" sheet="1" objects="1" scenarios="1"/>
  <mergeCells count="4">
    <mergeCell ref="A25:A29"/>
    <mergeCell ref="A20:A24"/>
    <mergeCell ref="A10:A14"/>
    <mergeCell ref="A15:A19"/>
  </mergeCells>
  <pageMargins left="0.31496062992125984" right="0.31496062992125984" top="0.35433070866141736" bottom="0.35433070866141736" header="0.31496062992125984" footer="0.31496062992125984"/>
  <pageSetup paperSize="281"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CCDD-CB29-470C-A1DB-EA4072879F2A}">
  <sheetPr>
    <tabColor rgb="FF00B0F0"/>
  </sheetPr>
  <dimension ref="A1:H8"/>
  <sheetViews>
    <sheetView zoomScale="115" zoomScaleNormal="115" workbookViewId="0">
      <selection activeCell="C2" sqref="C2"/>
    </sheetView>
  </sheetViews>
  <sheetFormatPr baseColWidth="10" defaultColWidth="9.140625" defaultRowHeight="15" customHeight="1"/>
  <cols>
    <col min="1" max="1" width="37.28515625" bestFit="1" customWidth="1"/>
    <col min="2" max="3" width="22.5703125" customWidth="1"/>
    <col min="4" max="4" width="19.5703125" customWidth="1"/>
    <col min="5" max="5" width="20" customWidth="1"/>
    <col min="6" max="6" width="19.7109375" customWidth="1"/>
    <col min="7" max="7" width="21.140625" customWidth="1"/>
    <col min="8" max="8" width="16.7109375" customWidth="1"/>
  </cols>
  <sheetData>
    <row r="1" spans="1:8" ht="24" customHeight="1">
      <c r="A1" s="345" t="s">
        <v>317</v>
      </c>
      <c r="B1" s="346"/>
      <c r="C1" s="346"/>
      <c r="D1" s="346"/>
      <c r="E1" s="346"/>
      <c r="F1" s="146"/>
      <c r="G1" s="146"/>
      <c r="H1" s="146"/>
    </row>
    <row r="2" spans="1:8" ht="60" customHeight="1">
      <c r="A2" s="7" t="s">
        <v>318</v>
      </c>
      <c r="B2" s="6" t="s">
        <v>155</v>
      </c>
      <c r="C2" s="6" t="s">
        <v>386</v>
      </c>
      <c r="D2" s="6" t="s">
        <v>459</v>
      </c>
      <c r="E2" s="6" t="s">
        <v>498</v>
      </c>
    </row>
    <row r="3" spans="1:8" ht="15" customHeight="1">
      <c r="A3" s="8" t="s">
        <v>319</v>
      </c>
      <c r="B3" s="9">
        <f>+'5.5.1. Económico'!E5</f>
        <v>388</v>
      </c>
      <c r="C3" s="9">
        <f>+'5.5.1. Económico'!E5</f>
        <v>388</v>
      </c>
      <c r="D3" s="9">
        <f>'5.5.1. Económico'!K5</f>
        <v>388</v>
      </c>
      <c r="E3" s="9">
        <f>+'5.5.1. Económico'!N5</f>
        <v>388</v>
      </c>
    </row>
    <row r="4" spans="1:8" ht="15" customHeight="1">
      <c r="A4" s="8" t="s">
        <v>320</v>
      </c>
      <c r="B4" s="9">
        <f>+'5.5.2.1. Personal adicional '!D7+'5.5.2.2. Puestos de trabajo adi'!D7+'5.5.2.3. Certific de Distribuid'!D11+'5.5.2.4 MOTOGRUA'!B8</f>
        <v>440</v>
      </c>
      <c r="C4" s="9">
        <f>+'5.5.2.1. Personal adicional '!F7+'5.5.2.2. Puestos de trabajo adi'!G7+'5.5.2.3. Certific de Distribuid'!G11+'5.5.2.4 MOTOGRUA'!E8</f>
        <v>480</v>
      </c>
      <c r="D4" s="9">
        <f>+'5.5.2.1. Personal adicional '!H7+'5.5.2.2. Puestos de trabajo adi'!J7+'5.5.2.3. Certific de Distribuid'!J11+'5.5.2.4 MOTOGRUA'!H8</f>
        <v>360</v>
      </c>
      <c r="E4" s="9">
        <f>+'5.5.2.1. Personal adicional '!K7+'5.5.2.2. Puestos de trabajo adi'!M7+'5.5.2.3. Certific de Distribuid'!M11+'5.5.2.4 MOTOGRUA'!K8</f>
        <v>480</v>
      </c>
    </row>
    <row r="5" spans="1:8" ht="15" customHeight="1">
      <c r="A5" s="8" t="s">
        <v>321</v>
      </c>
      <c r="B5" s="1">
        <f>'5.5.3., 5.5.4., 5.5.5., Varios'!E3</f>
        <v>0</v>
      </c>
      <c r="C5" s="1">
        <f>+'5.5.3., 5.5.4., 5.5.5., Varios'!H3</f>
        <v>0</v>
      </c>
      <c r="D5" s="1">
        <f>+'5.5.3., 5.5.4., 5.5.5., Varios'!L3</f>
        <v>0</v>
      </c>
      <c r="E5" s="1">
        <f>+'5.5.3., 5.5.4., 5.5.5., Varios'!P3</f>
        <v>0</v>
      </c>
    </row>
    <row r="6" spans="1:8" ht="15" customHeight="1">
      <c r="A6" s="8" t="s">
        <v>322</v>
      </c>
      <c r="B6" s="1">
        <f>'5.5.3., 5.5.4., 5.5.5., Varios'!E4</f>
        <v>100</v>
      </c>
      <c r="C6" s="1">
        <f>+'5.5.3., 5.5.4., 5.5.5., Varios'!H4</f>
        <v>100</v>
      </c>
      <c r="D6" s="1">
        <f>+'5.5.3., 5.5.4., 5.5.5., Varios'!L4</f>
        <v>100</v>
      </c>
      <c r="E6" s="1">
        <f>+'5.5.3., 5.5.4., 5.5.5., Varios'!L4</f>
        <v>100</v>
      </c>
    </row>
    <row r="7" spans="1:8" ht="15" customHeight="1">
      <c r="A7" s="8" t="s">
        <v>323</v>
      </c>
      <c r="B7" s="1">
        <f>'5.5.3., 5.5.4., 5.5.5., Varios'!E5</f>
        <v>0</v>
      </c>
      <c r="C7" s="1">
        <f>+'5.5.3., 5.5.4., 5.5.5., Varios'!H5</f>
        <v>0</v>
      </c>
      <c r="D7" s="1">
        <f>+'5.5.3., 5.5.4., 5.5.5., Varios'!L5</f>
        <v>0</v>
      </c>
      <c r="E7" s="1">
        <f>+'5.5.3., 5.5.4., 5.5.5., Varios'!L5</f>
        <v>0</v>
      </c>
    </row>
    <row r="8" spans="1:8" ht="15" customHeight="1">
      <c r="A8" s="7" t="s">
        <v>324</v>
      </c>
      <c r="B8" s="10">
        <f>B3+B4+B5+B6+B7</f>
        <v>928</v>
      </c>
      <c r="C8" s="10">
        <f t="shared" ref="C8" si="0">C3+C4+C5+C6+C7</f>
        <v>968</v>
      </c>
      <c r="D8" s="10">
        <f>D3+D4+D5+D6+D7</f>
        <v>848</v>
      </c>
      <c r="E8" s="155">
        <f>E3+E4+E5+E6+E7</f>
        <v>968</v>
      </c>
    </row>
  </sheetData>
  <sheetProtection algorithmName="SHA-512" hashValue="PluLPvVXPCRklN+9H4E1vPkTeAr+zOLXXW8S6jtzzE76L7Z9iaURtt4+3Aa+Uo/wTdvInveDJOe8mx+VDAQMZw==" saltValue="Tnp69R7MtSd/FoCoBi66gw==" spinCount="100000" sheet="1" objects="1" scenarios="1"/>
  <mergeCells count="1">
    <mergeCell ref="A1:E1"/>
  </mergeCells>
  <conditionalFormatting sqref="B8:E8">
    <cfRule type="cellIs" dxfId="6" priority="1" operator="greaterThan">
      <formula>700</formula>
    </cfRule>
  </conditionalFormatting>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835A-C1C1-44FF-AB61-525AD890AE1B}">
  <sheetPr>
    <tabColor rgb="FF00B0F0"/>
  </sheetPr>
  <dimension ref="A1:O5"/>
  <sheetViews>
    <sheetView zoomScale="85" zoomScaleNormal="85" workbookViewId="0">
      <pane xSplit="3" ySplit="2" topLeftCell="D3" activePane="bottomRight" state="frozen"/>
      <selection pane="topRight" activeCell="E1" sqref="E1"/>
      <selection pane="bottomLeft" activeCell="A3" sqref="A3"/>
      <selection pane="bottomRight" sqref="A1:XFD1048576"/>
    </sheetView>
  </sheetViews>
  <sheetFormatPr baseColWidth="10" defaultColWidth="9.140625" defaultRowHeight="15" customHeight="1"/>
  <cols>
    <col min="1" max="1" width="9.5703125" customWidth="1"/>
    <col min="2" max="2" width="73.85546875" bestFit="1" customWidth="1"/>
    <col min="3" max="3" width="15.7109375" customWidth="1"/>
    <col min="4" max="10" width="10.7109375" customWidth="1"/>
    <col min="11" max="11" width="13" customWidth="1"/>
    <col min="12" max="15" width="10.7109375" customWidth="1"/>
  </cols>
  <sheetData>
    <row r="1" spans="1:15" ht="60" customHeight="1">
      <c r="A1" s="349" t="s">
        <v>325</v>
      </c>
      <c r="B1" s="349"/>
      <c r="C1" s="348"/>
      <c r="D1" s="347" t="s">
        <v>155</v>
      </c>
      <c r="E1" s="347"/>
      <c r="F1" s="347"/>
      <c r="G1" s="347" t="s">
        <v>386</v>
      </c>
      <c r="H1" s="347"/>
      <c r="I1" s="347"/>
      <c r="J1" s="347" t="s">
        <v>561</v>
      </c>
      <c r="K1" s="347"/>
      <c r="L1" s="347"/>
      <c r="M1" s="347" t="s">
        <v>498</v>
      </c>
      <c r="N1" s="347"/>
      <c r="O1" s="347"/>
    </row>
    <row r="2" spans="1:15" ht="68.45" customHeight="1">
      <c r="A2" s="11" t="s">
        <v>326</v>
      </c>
      <c r="B2" s="6" t="s">
        <v>327</v>
      </c>
      <c r="C2" s="6" t="s">
        <v>328</v>
      </c>
      <c r="D2" s="6" t="s">
        <v>329</v>
      </c>
      <c r="E2" s="6" t="s">
        <v>330</v>
      </c>
      <c r="F2" s="6" t="s">
        <v>159</v>
      </c>
      <c r="G2" s="6" t="s">
        <v>329</v>
      </c>
      <c r="H2" s="6" t="s">
        <v>330</v>
      </c>
      <c r="I2" s="6" t="s">
        <v>159</v>
      </c>
      <c r="J2" s="6" t="s">
        <v>329</v>
      </c>
      <c r="K2" s="6" t="s">
        <v>330</v>
      </c>
      <c r="L2" s="6" t="s">
        <v>159</v>
      </c>
      <c r="M2" s="6" t="s">
        <v>329</v>
      </c>
      <c r="N2" s="6" t="s">
        <v>330</v>
      </c>
      <c r="O2" s="6" t="s">
        <v>159</v>
      </c>
    </row>
    <row r="3" spans="1:15" ht="60">
      <c r="A3" s="49" t="s">
        <v>331</v>
      </c>
      <c r="B3" s="54" t="s">
        <v>332</v>
      </c>
      <c r="C3" s="48">
        <v>388</v>
      </c>
      <c r="D3" s="1">
        <v>20</v>
      </c>
      <c r="E3" s="48">
        <f>388*(D3/20)</f>
        <v>388</v>
      </c>
      <c r="F3" s="48">
        <v>294</v>
      </c>
      <c r="G3" s="1">
        <v>20</v>
      </c>
      <c r="H3" s="48">
        <f>388*(G3/20)</f>
        <v>388</v>
      </c>
      <c r="I3" s="48">
        <v>615</v>
      </c>
      <c r="J3" s="1">
        <v>20</v>
      </c>
      <c r="K3" s="48">
        <f>388*(J3/20)</f>
        <v>388</v>
      </c>
      <c r="L3" s="48">
        <v>151</v>
      </c>
      <c r="M3" s="1">
        <v>20</v>
      </c>
      <c r="N3" s="48">
        <f>388*(M3/20)</f>
        <v>388</v>
      </c>
      <c r="O3" s="206">
        <v>303</v>
      </c>
    </row>
    <row r="4" spans="1:15">
      <c r="A4" s="49"/>
      <c r="B4" s="54" t="s">
        <v>333</v>
      </c>
      <c r="C4" s="48"/>
      <c r="D4" s="350" t="s">
        <v>334</v>
      </c>
      <c r="E4" s="351"/>
      <c r="F4" s="352"/>
      <c r="G4" s="350" t="s">
        <v>334</v>
      </c>
      <c r="H4" s="351"/>
      <c r="I4" s="352"/>
      <c r="J4" s="1"/>
      <c r="K4" s="48"/>
      <c r="L4" s="48"/>
      <c r="M4" s="350" t="s">
        <v>334</v>
      </c>
      <c r="N4" s="351"/>
      <c r="O4" s="352"/>
    </row>
    <row r="5" spans="1:15" ht="15" customHeight="1">
      <c r="A5" s="348" t="s">
        <v>335</v>
      </c>
      <c r="B5" s="348"/>
      <c r="C5" s="11"/>
      <c r="D5" s="11" t="s">
        <v>336</v>
      </c>
      <c r="E5" s="11">
        <f>SUM(E3:E4)</f>
        <v>388</v>
      </c>
      <c r="F5" s="11" t="s">
        <v>336</v>
      </c>
      <c r="G5" s="11" t="s">
        <v>336</v>
      </c>
      <c r="H5" s="11">
        <f>SUM(H3:H4)</f>
        <v>388</v>
      </c>
      <c r="I5" s="11" t="s">
        <v>336</v>
      </c>
      <c r="J5" s="11" t="s">
        <v>336</v>
      </c>
      <c r="K5" s="11">
        <f>K3</f>
        <v>388</v>
      </c>
      <c r="L5" s="11" t="s">
        <v>336</v>
      </c>
      <c r="M5" s="11" t="s">
        <v>336</v>
      </c>
      <c r="N5" s="11">
        <f>SUM(N3:N4)</f>
        <v>388</v>
      </c>
      <c r="O5" s="11" t="s">
        <v>336</v>
      </c>
    </row>
  </sheetData>
  <sheetProtection algorithmName="SHA-512" hashValue="gM7e+vwflYEVPStcZIDVvpf26ffei7sBnUnq3nU5BtA1W4wNQ6+w4tTIVp1SHpTVkJplN1Fs4cxOHyztC5IX3Q==" saltValue="rYA0quhL/4bHPrYYbcHkew==" spinCount="100000" sheet="1" objects="1" scenarios="1"/>
  <mergeCells count="9">
    <mergeCell ref="M1:O1"/>
    <mergeCell ref="D1:F1"/>
    <mergeCell ref="A5:B5"/>
    <mergeCell ref="A1:C1"/>
    <mergeCell ref="J1:L1"/>
    <mergeCell ref="G1:I1"/>
    <mergeCell ref="D4:F4"/>
    <mergeCell ref="G4:I4"/>
    <mergeCell ref="M4:O4"/>
  </mergeCells>
  <conditionalFormatting sqref="D3:D4 G3:G4 M3:M4">
    <cfRule type="containsText" dxfId="5" priority="7" operator="containsText" text="No cumple">
      <formula>NOT(ISERROR(SEARCH("No cumple",D3)))</formula>
    </cfRule>
    <cfRule type="containsText" dxfId="4" priority="8" operator="containsText" text="Pendiente">
      <formula>NOT(ISERROR(SEARCH("Pendiente",D3)))</formula>
    </cfRule>
    <cfRule type="containsText" dxfId="3" priority="9" operator="containsText" text="Cumple">
      <formula>NOT(ISERROR(SEARCH("Cumple",D3)))</formula>
    </cfRule>
  </conditionalFormatting>
  <conditionalFormatting sqref="J3:J4">
    <cfRule type="containsText" dxfId="2" priority="4" operator="containsText" text="No cumple">
      <formula>NOT(ISERROR(SEARCH("No cumple",J3)))</formula>
    </cfRule>
    <cfRule type="containsText" dxfId="1" priority="5" operator="containsText" text="Pendiente">
      <formula>NOT(ISERROR(SEARCH("Pendiente",J3)))</formula>
    </cfRule>
    <cfRule type="containsText" dxfId="0" priority="6" operator="containsText" text="Cumple">
      <formula>NOT(ISERROR(SEARCH("Cumple",J3)))</formula>
    </cfRule>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3BDDF-7C94-449B-8390-9667BB50C803}">
  <sheetPr>
    <tabColor rgb="FF00B0F0"/>
  </sheetPr>
  <dimension ref="A1:L9"/>
  <sheetViews>
    <sheetView zoomScale="80" zoomScaleNormal="80" workbookViewId="0">
      <pane xSplit="3" ySplit="2" topLeftCell="D6" activePane="bottomRight" state="frozen"/>
      <selection pane="topRight" activeCell="K3" sqref="K3"/>
      <selection pane="bottomLeft" activeCell="K3" sqref="K3"/>
      <selection pane="bottomRight" activeCell="J6" sqref="J6"/>
    </sheetView>
  </sheetViews>
  <sheetFormatPr baseColWidth="10" defaultColWidth="9.140625" defaultRowHeight="15" customHeight="1"/>
  <cols>
    <col min="1" max="1" width="9.5703125" customWidth="1"/>
    <col min="2" max="2" width="39.140625" bestFit="1" customWidth="1"/>
    <col min="3" max="3" width="17.7109375" bestFit="1" customWidth="1"/>
    <col min="4" max="4" width="10.28515625" customWidth="1"/>
    <col min="5" max="5" width="14.5703125" customWidth="1"/>
    <col min="6" max="6" width="14.7109375" customWidth="1"/>
    <col min="7" max="7" width="13" customWidth="1"/>
    <col min="8" max="8" width="14.42578125" customWidth="1"/>
    <col min="9" max="9" width="13.5703125" customWidth="1"/>
    <col min="10" max="10" width="36.42578125" customWidth="1"/>
    <col min="11" max="11" width="9.28515625" customWidth="1"/>
    <col min="12" max="12" width="16" customWidth="1"/>
  </cols>
  <sheetData>
    <row r="1" spans="1:12" ht="60" customHeight="1">
      <c r="A1" s="349" t="s">
        <v>337</v>
      </c>
      <c r="B1" s="348"/>
      <c r="C1" s="348"/>
      <c r="D1" s="349" t="s">
        <v>155</v>
      </c>
      <c r="E1" s="349"/>
      <c r="F1" s="349" t="s">
        <v>381</v>
      </c>
      <c r="G1" s="349"/>
      <c r="H1" s="349" t="s">
        <v>268</v>
      </c>
      <c r="I1" s="349"/>
      <c r="J1" s="349"/>
      <c r="K1" s="349" t="s">
        <v>498</v>
      </c>
      <c r="L1" s="349"/>
    </row>
    <row r="2" spans="1:12" ht="30" customHeight="1">
      <c r="A2" s="11" t="s">
        <v>326</v>
      </c>
      <c r="B2" s="6" t="s">
        <v>338</v>
      </c>
      <c r="C2" s="6" t="s">
        <v>328</v>
      </c>
      <c r="D2" s="6" t="s">
        <v>339</v>
      </c>
      <c r="E2" s="6" t="s">
        <v>340</v>
      </c>
      <c r="F2" s="6" t="s">
        <v>339</v>
      </c>
      <c r="G2" s="6" t="s">
        <v>340</v>
      </c>
      <c r="H2" s="6" t="s">
        <v>339</v>
      </c>
      <c r="I2" s="6" t="s">
        <v>340</v>
      </c>
      <c r="J2" s="6" t="s">
        <v>562</v>
      </c>
      <c r="K2" s="6" t="s">
        <v>339</v>
      </c>
      <c r="L2" s="6" t="s">
        <v>340</v>
      </c>
    </row>
    <row r="3" spans="1:12" ht="15" customHeight="1">
      <c r="A3" s="1" t="s">
        <v>331</v>
      </c>
      <c r="B3" s="46" t="s">
        <v>341</v>
      </c>
      <c r="C3" s="1">
        <v>40</v>
      </c>
      <c r="D3" s="1"/>
      <c r="E3" s="9"/>
      <c r="F3" s="1"/>
      <c r="G3" s="9"/>
      <c r="H3" s="1"/>
      <c r="I3" s="9"/>
      <c r="J3" s="9"/>
      <c r="K3" s="1"/>
      <c r="L3" s="9"/>
    </row>
    <row r="4" spans="1:12" ht="15" customHeight="1">
      <c r="A4" s="1" t="s">
        <v>342</v>
      </c>
      <c r="B4" s="46" t="s">
        <v>343</v>
      </c>
      <c r="C4" s="1">
        <v>80</v>
      </c>
      <c r="D4" s="1"/>
      <c r="E4" s="9"/>
      <c r="F4" s="1"/>
      <c r="G4" s="9"/>
      <c r="H4" s="1"/>
      <c r="I4" s="9"/>
      <c r="J4" s="9"/>
      <c r="K4" s="1"/>
      <c r="L4" s="9"/>
    </row>
    <row r="5" spans="1:12" ht="15" customHeight="1">
      <c r="A5" s="1" t="s">
        <v>344</v>
      </c>
      <c r="B5" s="12" t="s">
        <v>345</v>
      </c>
      <c r="C5" s="1">
        <v>120</v>
      </c>
      <c r="D5" s="1">
        <v>120</v>
      </c>
      <c r="E5" s="9" t="s">
        <v>346</v>
      </c>
      <c r="F5" s="1">
        <v>120</v>
      </c>
      <c r="G5" s="9" t="s">
        <v>444</v>
      </c>
      <c r="H5" s="1">
        <v>0</v>
      </c>
      <c r="I5" s="9" t="s">
        <v>487</v>
      </c>
      <c r="J5" s="9"/>
      <c r="K5" s="1">
        <v>120</v>
      </c>
      <c r="L5" s="9" t="s">
        <v>564</v>
      </c>
    </row>
    <row r="6" spans="1:12" ht="368.25" customHeight="1">
      <c r="A6" s="1"/>
      <c r="B6" s="12" t="s">
        <v>347</v>
      </c>
      <c r="C6" s="1"/>
      <c r="D6" s="1"/>
      <c r="E6" s="9">
        <v>677</v>
      </c>
      <c r="F6" s="1"/>
      <c r="G6" s="9">
        <v>616</v>
      </c>
      <c r="H6" s="9"/>
      <c r="I6" s="207"/>
      <c r="J6" s="151" t="s">
        <v>563</v>
      </c>
      <c r="K6" s="1"/>
      <c r="L6" s="9">
        <v>469</v>
      </c>
    </row>
    <row r="7" spans="1:12" ht="15" customHeight="1">
      <c r="A7" s="348" t="s">
        <v>335</v>
      </c>
      <c r="B7" s="348"/>
      <c r="C7" s="11"/>
      <c r="D7" s="11">
        <f>SUM(D3:D5)</f>
        <v>120</v>
      </c>
      <c r="E7" s="11"/>
      <c r="F7" s="11">
        <f>SUM(F3:F5)</f>
        <v>120</v>
      </c>
      <c r="G7" s="11"/>
      <c r="H7" s="11">
        <f t="shared" ref="H7" si="0">SUM(H3:H5)</f>
        <v>0</v>
      </c>
      <c r="I7" s="11"/>
      <c r="J7" s="11"/>
      <c r="K7" s="11">
        <f t="shared" ref="K7" si="1">SUM(K3:K5)</f>
        <v>120</v>
      </c>
      <c r="L7" s="11"/>
    </row>
    <row r="9" spans="1:12" ht="22.5" customHeight="1">
      <c r="B9" s="125" t="s">
        <v>256</v>
      </c>
      <c r="C9" s="125" t="s">
        <v>277</v>
      </c>
    </row>
  </sheetData>
  <sheetProtection algorithmName="SHA-512" hashValue="dep7O/jJgaknhhXtrP1MT0uJmyd3Kmug9mskglQL1uuc6JAWeYYnMF/D1UhjGya8Yq+aj9VGrnmozD8w5gatLg==" saltValue="6ooxCZ/ScMymrQX8avXZPg==" spinCount="100000" sheet="1" objects="1" scenarios="1"/>
  <mergeCells count="6">
    <mergeCell ref="D1:E1"/>
    <mergeCell ref="F1:G1"/>
    <mergeCell ref="A7:B7"/>
    <mergeCell ref="A1:C1"/>
    <mergeCell ref="K1:L1"/>
    <mergeCell ref="H1:J1"/>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10CBE-6FF0-4AF0-964D-B149423B2D6F}">
  <sheetPr>
    <tabColor rgb="FF00B0F0"/>
  </sheetPr>
  <dimension ref="A1:N7"/>
  <sheetViews>
    <sheetView workbookViewId="0">
      <pane xSplit="3" ySplit="2" topLeftCell="D3" activePane="bottomRight" state="frozen"/>
      <selection pane="topRight" activeCell="K3" sqref="K3"/>
      <selection pane="bottomLeft" activeCell="K3" sqref="K3"/>
      <selection pane="bottomRight" activeCell="F5" sqref="F5"/>
    </sheetView>
  </sheetViews>
  <sheetFormatPr baseColWidth="10" defaultColWidth="9.140625" defaultRowHeight="15" customHeight="1"/>
  <cols>
    <col min="1" max="1" width="9.5703125" customWidth="1"/>
    <col min="2" max="2" width="39.140625" bestFit="1" customWidth="1"/>
    <col min="3" max="3" width="17.7109375" bestFit="1" customWidth="1"/>
    <col min="4" max="5" width="10.28515625" customWidth="1"/>
    <col min="6" max="6" width="15.28515625" customWidth="1"/>
    <col min="7" max="8" width="10.42578125" customWidth="1"/>
    <col min="9" max="9" width="16.42578125" customWidth="1"/>
    <col min="10" max="10" width="10.42578125" customWidth="1"/>
    <col min="11" max="11" width="12.140625" customWidth="1"/>
    <col min="12" max="12" width="22.7109375" customWidth="1"/>
    <col min="13" max="13" width="9.28515625" customWidth="1"/>
    <col min="14" max="14" width="26.28515625" customWidth="1"/>
  </cols>
  <sheetData>
    <row r="1" spans="1:14" ht="60" customHeight="1">
      <c r="A1" s="349" t="s">
        <v>348</v>
      </c>
      <c r="B1" s="348"/>
      <c r="C1" s="348"/>
      <c r="D1" s="349" t="s">
        <v>155</v>
      </c>
      <c r="E1" s="349"/>
      <c r="F1" s="349"/>
      <c r="G1" s="349" t="s">
        <v>381</v>
      </c>
      <c r="H1" s="349"/>
      <c r="I1" s="349"/>
      <c r="J1" s="353" t="s">
        <v>268</v>
      </c>
      <c r="K1" s="354"/>
      <c r="L1" s="355"/>
      <c r="M1" s="349" t="s">
        <v>498</v>
      </c>
      <c r="N1" s="349"/>
    </row>
    <row r="2" spans="1:14" ht="30" customHeight="1">
      <c r="A2" s="11" t="s">
        <v>326</v>
      </c>
      <c r="B2" s="6" t="s">
        <v>338</v>
      </c>
      <c r="C2" s="6" t="s">
        <v>328</v>
      </c>
      <c r="D2" s="6" t="s">
        <v>339</v>
      </c>
      <c r="E2" s="6" t="s">
        <v>340</v>
      </c>
      <c r="F2" s="6" t="s">
        <v>349</v>
      </c>
      <c r="G2" s="6" t="s">
        <v>339</v>
      </c>
      <c r="H2" s="6" t="s">
        <v>340</v>
      </c>
      <c r="I2" s="6" t="s">
        <v>349</v>
      </c>
      <c r="J2" s="6" t="s">
        <v>339</v>
      </c>
      <c r="K2" s="6" t="s">
        <v>340</v>
      </c>
      <c r="L2" s="6" t="s">
        <v>349</v>
      </c>
      <c r="M2" s="6" t="s">
        <v>339</v>
      </c>
      <c r="N2" s="6" t="s">
        <v>340</v>
      </c>
    </row>
    <row r="3" spans="1:14" ht="15" customHeight="1">
      <c r="A3" s="1" t="s">
        <v>331</v>
      </c>
      <c r="B3" s="46" t="s">
        <v>350</v>
      </c>
      <c r="C3" s="1">
        <v>40</v>
      </c>
      <c r="D3" s="1"/>
      <c r="E3" s="1"/>
      <c r="F3" s="9"/>
      <c r="G3" s="1"/>
      <c r="H3" s="1"/>
      <c r="I3" s="9"/>
      <c r="J3" s="1"/>
      <c r="K3" s="1"/>
      <c r="L3" s="9"/>
      <c r="M3" s="1"/>
      <c r="N3" s="9"/>
    </row>
    <row r="4" spans="1:14" ht="91.15" customHeight="1">
      <c r="A4" s="1" t="s">
        <v>342</v>
      </c>
      <c r="B4" s="46" t="s">
        <v>351</v>
      </c>
      <c r="C4" s="1">
        <v>80</v>
      </c>
      <c r="D4" s="150"/>
      <c r="E4" s="1"/>
      <c r="F4" s="151"/>
      <c r="G4" s="1"/>
      <c r="H4" s="1"/>
      <c r="I4" s="9"/>
      <c r="J4" s="1"/>
      <c r="K4" s="1"/>
      <c r="L4" s="9"/>
      <c r="M4" s="152"/>
      <c r="N4" s="151"/>
    </row>
    <row r="5" spans="1:14" ht="30">
      <c r="A5" s="1" t="s">
        <v>344</v>
      </c>
      <c r="B5" s="12" t="s">
        <v>352</v>
      </c>
      <c r="C5" s="1">
        <v>120</v>
      </c>
      <c r="D5" s="152">
        <v>120</v>
      </c>
      <c r="E5" s="152">
        <v>728</v>
      </c>
      <c r="F5" s="229" t="s">
        <v>588</v>
      </c>
      <c r="G5" s="152">
        <v>120</v>
      </c>
      <c r="H5" s="152">
        <v>651</v>
      </c>
      <c r="I5" s="229" t="s">
        <v>588</v>
      </c>
      <c r="J5" s="152">
        <v>120</v>
      </c>
      <c r="K5" s="152">
        <v>651</v>
      </c>
      <c r="L5" s="229" t="s">
        <v>588</v>
      </c>
      <c r="M5" s="1">
        <v>120</v>
      </c>
      <c r="N5" s="229" t="s">
        <v>588</v>
      </c>
    </row>
    <row r="6" spans="1:14" ht="43.5" customHeight="1">
      <c r="A6" s="1"/>
      <c r="B6" s="12" t="s">
        <v>353</v>
      </c>
      <c r="C6" s="1"/>
      <c r="D6" s="350" t="s">
        <v>334</v>
      </c>
      <c r="E6" s="352"/>
      <c r="F6" s="9"/>
      <c r="G6" s="350" t="s">
        <v>334</v>
      </c>
      <c r="H6" s="352"/>
      <c r="I6" s="9"/>
      <c r="J6" s="350" t="s">
        <v>334</v>
      </c>
      <c r="K6" s="352"/>
      <c r="L6" s="9"/>
      <c r="M6" s="1" t="s">
        <v>334</v>
      </c>
      <c r="N6" s="9">
        <v>502</v>
      </c>
    </row>
    <row r="7" spans="1:14" ht="15" customHeight="1">
      <c r="A7" s="348" t="s">
        <v>335</v>
      </c>
      <c r="B7" s="348"/>
      <c r="C7" s="11"/>
      <c r="D7" s="11">
        <f t="shared" ref="D7:G7" si="0">SUM(D3:D5)</f>
        <v>120</v>
      </c>
      <c r="E7" s="11"/>
      <c r="F7" s="11"/>
      <c r="G7" s="11">
        <f t="shared" si="0"/>
        <v>120</v>
      </c>
      <c r="H7" s="11"/>
      <c r="I7" s="11"/>
      <c r="J7" s="11">
        <f t="shared" ref="J7" si="1">SUM(J3:J5)</f>
        <v>120</v>
      </c>
      <c r="K7" s="11"/>
      <c r="L7" s="11"/>
      <c r="M7" s="11">
        <f t="shared" ref="M7" si="2">SUM(M3:M5)</f>
        <v>120</v>
      </c>
      <c r="N7" s="11"/>
    </row>
  </sheetData>
  <sheetProtection algorithmName="SHA-512" hashValue="VMLgUZ4JRUVHMJRwtyjt0OETSxadrRr3X3+s4x1zN+Qn7PnrjMUu5uCLjQRiSiqs22yWHAH4X5dd5SwZraO98Q==" saltValue="DdhY/+O0b2BkvTQC4DgRjA==" spinCount="100000" sheet="1" objects="1" scenarios="1"/>
  <mergeCells count="9">
    <mergeCell ref="A7:B7"/>
    <mergeCell ref="A1:C1"/>
    <mergeCell ref="M1:N1"/>
    <mergeCell ref="D6:E6"/>
    <mergeCell ref="G6:H6"/>
    <mergeCell ref="J6:K6"/>
    <mergeCell ref="J1:L1"/>
    <mergeCell ref="D1:F1"/>
    <mergeCell ref="G1:I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DFA30-EA20-42AD-8E2A-886BACEFE31B}">
  <sheetPr>
    <tabColor rgb="FF00B0F0"/>
  </sheetPr>
  <dimension ref="A1:O11"/>
  <sheetViews>
    <sheetView zoomScale="80" zoomScaleNormal="80" workbookViewId="0">
      <pane xSplit="3" ySplit="2" topLeftCell="H3" activePane="bottomRight" state="frozen"/>
      <selection pane="topRight" activeCell="K3" sqref="K3"/>
      <selection pane="bottomLeft" activeCell="K3" sqref="K3"/>
      <selection pane="bottomRight" activeCell="I3" sqref="I3"/>
    </sheetView>
  </sheetViews>
  <sheetFormatPr baseColWidth="10" defaultColWidth="9.140625" defaultRowHeight="15" customHeight="1"/>
  <cols>
    <col min="1" max="1" width="9.5703125" customWidth="1"/>
    <col min="2" max="2" width="42.42578125" customWidth="1"/>
    <col min="3" max="3" width="17.7109375" bestFit="1" customWidth="1"/>
    <col min="4" max="4" width="10.28515625" customWidth="1"/>
    <col min="5" max="5" width="8.140625" customWidth="1"/>
    <col min="6" max="6" width="30.7109375" customWidth="1"/>
    <col min="7" max="7" width="10.42578125" customWidth="1"/>
    <col min="8" max="8" width="8" customWidth="1"/>
    <col min="9" max="9" width="35.7109375" customWidth="1"/>
    <col min="10" max="10" width="10.28515625" customWidth="1"/>
    <col min="11" max="11" width="8.140625" customWidth="1"/>
    <col min="12" max="12" width="35.7109375" customWidth="1"/>
    <col min="13" max="13" width="9.28515625" customWidth="1"/>
    <col min="14" max="14" width="8.5703125" customWidth="1"/>
    <col min="15" max="15" width="35.7109375" customWidth="1"/>
  </cols>
  <sheetData>
    <row r="1" spans="1:15" ht="60" customHeight="1">
      <c r="A1" s="349" t="s">
        <v>354</v>
      </c>
      <c r="B1" s="348"/>
      <c r="C1" s="348"/>
      <c r="D1" s="353" t="s">
        <v>155</v>
      </c>
      <c r="E1" s="354"/>
      <c r="F1" s="355"/>
      <c r="G1" s="353" t="s">
        <v>381</v>
      </c>
      <c r="H1" s="354"/>
      <c r="I1" s="355"/>
      <c r="J1" s="353" t="s">
        <v>268</v>
      </c>
      <c r="K1" s="354"/>
      <c r="L1" s="355"/>
      <c r="M1" s="353" t="s">
        <v>498</v>
      </c>
      <c r="N1" s="354"/>
      <c r="O1" s="355"/>
    </row>
    <row r="2" spans="1:15" ht="30" customHeight="1">
      <c r="A2" s="11" t="s">
        <v>326</v>
      </c>
      <c r="B2" s="6" t="s">
        <v>338</v>
      </c>
      <c r="C2" s="6" t="s">
        <v>328</v>
      </c>
      <c r="D2" s="6" t="s">
        <v>339</v>
      </c>
      <c r="E2" s="6" t="s">
        <v>340</v>
      </c>
      <c r="F2" s="6" t="s">
        <v>349</v>
      </c>
      <c r="G2" s="6" t="s">
        <v>339</v>
      </c>
      <c r="H2" s="6" t="s">
        <v>340</v>
      </c>
      <c r="I2" s="6" t="s">
        <v>349</v>
      </c>
      <c r="J2" s="6" t="s">
        <v>339</v>
      </c>
      <c r="K2" s="6" t="s">
        <v>340</v>
      </c>
      <c r="L2" s="6" t="s">
        <v>349</v>
      </c>
      <c r="M2" s="6" t="s">
        <v>339</v>
      </c>
      <c r="N2" s="6" t="s">
        <v>340</v>
      </c>
      <c r="O2" s="6" t="s">
        <v>349</v>
      </c>
    </row>
    <row r="3" spans="1:15" ht="306" customHeight="1">
      <c r="A3" s="11"/>
      <c r="B3" s="157" t="s">
        <v>355</v>
      </c>
      <c r="C3" s="6" t="s">
        <v>356</v>
      </c>
      <c r="D3" s="6"/>
      <c r="E3" s="6" t="s">
        <v>380</v>
      </c>
      <c r="F3" s="186" t="s">
        <v>592</v>
      </c>
      <c r="G3" s="6"/>
      <c r="H3" s="6" t="s">
        <v>445</v>
      </c>
      <c r="I3" s="136" t="s">
        <v>593</v>
      </c>
      <c r="J3" s="6"/>
      <c r="K3" s="6" t="s">
        <v>488</v>
      </c>
      <c r="L3" s="136" t="s">
        <v>594</v>
      </c>
      <c r="M3" s="6"/>
      <c r="N3" s="6" t="s">
        <v>595</v>
      </c>
      <c r="O3" s="136" t="s">
        <v>565</v>
      </c>
    </row>
    <row r="4" spans="1:15" ht="15" customHeight="1">
      <c r="A4" s="1" t="s">
        <v>331</v>
      </c>
      <c r="B4" s="47">
        <v>1</v>
      </c>
      <c r="C4" s="1">
        <v>20</v>
      </c>
      <c r="D4" s="1"/>
      <c r="E4" s="9"/>
      <c r="F4" s="9"/>
      <c r="G4" s="1"/>
      <c r="H4" s="9"/>
      <c r="I4" s="9"/>
      <c r="J4" s="1"/>
      <c r="K4" s="9"/>
      <c r="L4" s="9"/>
      <c r="M4" s="1"/>
      <c r="N4" s="9"/>
      <c r="O4" s="9"/>
    </row>
    <row r="5" spans="1:15" ht="15" customHeight="1">
      <c r="A5" s="1" t="s">
        <v>342</v>
      </c>
      <c r="B5" s="47">
        <v>2</v>
      </c>
      <c r="C5" s="1">
        <v>40</v>
      </c>
      <c r="D5" s="1"/>
      <c r="F5" s="9"/>
      <c r="G5" s="1"/>
      <c r="H5" s="9"/>
      <c r="I5" s="9"/>
      <c r="J5" s="1"/>
      <c r="K5" s="9"/>
      <c r="L5" s="9"/>
      <c r="M5" s="1"/>
      <c r="N5" s="9"/>
      <c r="O5" s="9"/>
    </row>
    <row r="6" spans="1:15" ht="15" customHeight="1">
      <c r="A6" s="1" t="s">
        <v>344</v>
      </c>
      <c r="B6" s="55">
        <v>3</v>
      </c>
      <c r="C6" s="1">
        <v>60</v>
      </c>
      <c r="D6" s="1"/>
      <c r="E6" s="9"/>
      <c r="F6" s="9"/>
      <c r="G6" s="1"/>
      <c r="I6" s="9"/>
      <c r="J6" s="1"/>
      <c r="K6" s="9"/>
      <c r="L6" s="9"/>
      <c r="M6" s="1"/>
      <c r="N6" s="9"/>
      <c r="O6" s="9"/>
    </row>
    <row r="7" spans="1:15" ht="15" customHeight="1">
      <c r="A7" s="1" t="s">
        <v>331</v>
      </c>
      <c r="B7" s="55">
        <v>4</v>
      </c>
      <c r="C7" s="1">
        <v>80</v>
      </c>
      <c r="D7" s="1">
        <v>80</v>
      </c>
      <c r="E7" s="9" t="s">
        <v>380</v>
      </c>
      <c r="F7" s="9"/>
      <c r="G7" s="1"/>
      <c r="H7" s="9"/>
      <c r="I7" s="9"/>
      <c r="J7" s="1"/>
      <c r="L7" s="9"/>
      <c r="M7" s="1"/>
      <c r="N7" s="9"/>
      <c r="O7" s="9"/>
    </row>
    <row r="8" spans="1:15" ht="15" customHeight="1">
      <c r="A8" s="1" t="s">
        <v>342</v>
      </c>
      <c r="B8" s="55">
        <v>5</v>
      </c>
      <c r="C8" s="1">
        <v>100</v>
      </c>
      <c r="D8" s="1"/>
      <c r="E8" s="9"/>
      <c r="F8" s="9"/>
      <c r="G8" s="150"/>
      <c r="H8" s="9"/>
      <c r="I8" s="9"/>
      <c r="J8" s="1"/>
      <c r="K8" s="9"/>
      <c r="L8" s="9"/>
      <c r="M8" s="1"/>
      <c r="N8" s="9"/>
      <c r="O8" s="9"/>
    </row>
    <row r="9" spans="1:15" ht="15" customHeight="1">
      <c r="A9" s="1" t="s">
        <v>344</v>
      </c>
      <c r="B9" s="55">
        <v>6</v>
      </c>
      <c r="C9" s="1">
        <v>120</v>
      </c>
      <c r="D9" s="1"/>
      <c r="E9" s="9"/>
      <c r="F9" s="9"/>
      <c r="G9" s="1">
        <v>120</v>
      </c>
      <c r="H9" t="s">
        <v>445</v>
      </c>
      <c r="I9" s="9"/>
      <c r="J9" s="1">
        <v>120</v>
      </c>
      <c r="K9" s="9" t="s">
        <v>488</v>
      </c>
      <c r="L9" s="9"/>
      <c r="M9" s="1">
        <v>120</v>
      </c>
      <c r="N9" s="9" t="s">
        <v>595</v>
      </c>
      <c r="O9" s="9"/>
    </row>
    <row r="10" spans="1:15" ht="15" customHeight="1">
      <c r="A10" s="1"/>
      <c r="B10" s="12"/>
      <c r="C10" s="1"/>
      <c r="D10" s="1"/>
      <c r="E10" s="9"/>
      <c r="F10" s="9"/>
      <c r="G10" s="1"/>
      <c r="H10" s="9"/>
      <c r="I10" s="9"/>
      <c r="J10" s="1"/>
      <c r="K10" s="9"/>
      <c r="L10" s="9"/>
      <c r="M10" s="1"/>
      <c r="N10" s="9"/>
      <c r="O10" s="9"/>
    </row>
    <row r="11" spans="1:15" ht="15" customHeight="1">
      <c r="A11" s="348" t="s">
        <v>335</v>
      </c>
      <c r="B11" s="348"/>
      <c r="C11" s="11"/>
      <c r="D11" s="11">
        <f>SUM(D4:D10)</f>
        <v>80</v>
      </c>
      <c r="E11" s="11"/>
      <c r="F11" s="11"/>
      <c r="G11" s="11">
        <f>SUM(G4:G10)</f>
        <v>120</v>
      </c>
      <c r="H11" s="11"/>
      <c r="I11" s="11"/>
      <c r="J11" s="11">
        <f>SUM(J4:J10)</f>
        <v>120</v>
      </c>
      <c r="K11" s="11"/>
      <c r="L11" s="11"/>
      <c r="M11" s="11">
        <f>SUM(M4:M10)</f>
        <v>120</v>
      </c>
      <c r="N11" s="11"/>
      <c r="O11" s="11"/>
    </row>
  </sheetData>
  <sheetProtection algorithmName="SHA-512" hashValue="1npfAQ2kO4nKh+SQNNXJuvJtozwVxNszv/MDXVsemSAS7YUxG735bjAZnnyDzzUbMBviZKUtmG16KRKWjIlcEQ==" saltValue="gthLb7sGNjG8MZxOCDowbQ==" spinCount="100000" sheet="1" objects="1" scenarios="1"/>
  <mergeCells count="6">
    <mergeCell ref="M1:O1"/>
    <mergeCell ref="A11:B11"/>
    <mergeCell ref="A1:C1"/>
    <mergeCell ref="G1:I1"/>
    <mergeCell ref="D1:F1"/>
    <mergeCell ref="J1:L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E853D-4B75-4346-A3D9-EC5CBBC6F5B7}">
  <sheetPr>
    <tabColor rgb="FF00B050"/>
  </sheetPr>
  <dimension ref="A1:M8"/>
  <sheetViews>
    <sheetView workbookViewId="0">
      <selection sqref="A1:XFD1048576"/>
    </sheetView>
  </sheetViews>
  <sheetFormatPr baseColWidth="10" defaultColWidth="11.42578125" defaultRowHeight="15"/>
  <cols>
    <col min="1" max="1" width="50.7109375" customWidth="1"/>
    <col min="2" max="2" width="10.7109375" customWidth="1"/>
    <col min="3" max="3" width="18.85546875" customWidth="1"/>
    <col min="4" max="4" width="10.7109375" customWidth="1"/>
    <col min="5" max="5" width="20.42578125" customWidth="1"/>
    <col min="6" max="6" width="16.7109375" customWidth="1"/>
    <col min="7" max="8" width="10.7109375" customWidth="1"/>
    <col min="9" max="9" width="17.85546875" customWidth="1"/>
    <col min="10" max="10" width="10.7109375" customWidth="1"/>
    <col min="11" max="11" width="12.7109375" customWidth="1"/>
    <col min="12" max="12" width="25.42578125" customWidth="1"/>
    <col min="13" max="13" width="10.7109375" customWidth="1"/>
  </cols>
  <sheetData>
    <row r="1" spans="1:13" ht="60">
      <c r="A1" s="38" t="s">
        <v>357</v>
      </c>
      <c r="B1" s="358" t="s">
        <v>155</v>
      </c>
      <c r="C1" s="356"/>
      <c r="D1" s="357"/>
      <c r="E1" s="358" t="s">
        <v>381</v>
      </c>
      <c r="F1" s="356"/>
      <c r="G1" s="357"/>
      <c r="H1" s="358" t="s">
        <v>268</v>
      </c>
      <c r="I1" s="356"/>
      <c r="J1" s="357"/>
      <c r="K1" s="356" t="s">
        <v>498</v>
      </c>
      <c r="L1" s="356"/>
      <c r="M1" s="357"/>
    </row>
    <row r="2" spans="1:13" ht="30" customHeight="1">
      <c r="A2" s="38" t="s">
        <v>9</v>
      </c>
      <c r="B2" s="38" t="s">
        <v>358</v>
      </c>
      <c r="C2" s="38" t="s">
        <v>174</v>
      </c>
      <c r="D2" s="38" t="s">
        <v>159</v>
      </c>
      <c r="E2" s="38" t="s">
        <v>358</v>
      </c>
      <c r="F2" s="38" t="s">
        <v>174</v>
      </c>
      <c r="G2" s="38" t="s">
        <v>159</v>
      </c>
      <c r="H2" s="38" t="s">
        <v>358</v>
      </c>
      <c r="I2" s="38" t="s">
        <v>174</v>
      </c>
      <c r="J2" s="38" t="s">
        <v>159</v>
      </c>
      <c r="K2" s="87" t="s">
        <v>358</v>
      </c>
      <c r="L2" s="38" t="s">
        <v>174</v>
      </c>
      <c r="M2" s="38" t="s">
        <v>159</v>
      </c>
    </row>
    <row r="3" spans="1:13" ht="300">
      <c r="A3" s="41" t="s">
        <v>359</v>
      </c>
      <c r="B3" s="39">
        <v>120</v>
      </c>
      <c r="C3" s="39" t="s">
        <v>360</v>
      </c>
      <c r="D3" s="39" t="s">
        <v>361</v>
      </c>
      <c r="E3" s="232">
        <v>120</v>
      </c>
      <c r="F3" s="232" t="s">
        <v>449</v>
      </c>
      <c r="G3" s="233" t="s">
        <v>490</v>
      </c>
      <c r="H3" s="232">
        <v>120</v>
      </c>
      <c r="I3" s="232" t="s">
        <v>449</v>
      </c>
      <c r="J3" s="233" t="s">
        <v>491</v>
      </c>
      <c r="K3" s="59">
        <v>120</v>
      </c>
      <c r="L3" s="39" t="s">
        <v>566</v>
      </c>
      <c r="M3" s="39" t="s">
        <v>568</v>
      </c>
    </row>
    <row r="4" spans="1:13" ht="30">
      <c r="A4" s="46" t="s">
        <v>362</v>
      </c>
      <c r="B4" s="39"/>
      <c r="C4" s="39" t="s">
        <v>363</v>
      </c>
      <c r="D4" s="39"/>
      <c r="E4" s="234"/>
      <c r="F4" s="232" t="s">
        <v>448</v>
      </c>
      <c r="G4" s="233"/>
      <c r="H4" s="235"/>
      <c r="I4" s="232" t="s">
        <v>448</v>
      </c>
      <c r="J4" s="236"/>
      <c r="K4" s="137"/>
      <c r="L4" s="39" t="s">
        <v>567</v>
      </c>
      <c r="M4" s="39" t="s">
        <v>569</v>
      </c>
    </row>
    <row r="5" spans="1:13" ht="45">
      <c r="A5" s="46" t="s">
        <v>364</v>
      </c>
      <c r="B5" s="39"/>
      <c r="C5" s="39" t="s">
        <v>447</v>
      </c>
      <c r="D5" s="39"/>
      <c r="E5" s="234"/>
      <c r="F5" s="232" t="s">
        <v>447</v>
      </c>
      <c r="G5" s="233"/>
      <c r="H5" s="235"/>
      <c r="I5" s="232" t="s">
        <v>447</v>
      </c>
      <c r="J5" s="236"/>
      <c r="K5" s="137"/>
      <c r="L5" s="80" t="s">
        <v>447</v>
      </c>
      <c r="M5" s="39">
        <v>514</v>
      </c>
    </row>
    <row r="6" spans="1:13" ht="45">
      <c r="A6" s="46" t="s">
        <v>365</v>
      </c>
      <c r="B6" s="39"/>
      <c r="C6" s="39" t="s">
        <v>447</v>
      </c>
      <c r="D6" s="39"/>
      <c r="E6" s="234"/>
      <c r="F6" s="232" t="s">
        <v>447</v>
      </c>
      <c r="G6" s="233"/>
      <c r="H6" s="235"/>
      <c r="I6" s="232" t="s">
        <v>447</v>
      </c>
      <c r="J6" s="236"/>
      <c r="K6" s="137"/>
      <c r="L6" s="80" t="s">
        <v>447</v>
      </c>
      <c r="M6" s="39">
        <v>515</v>
      </c>
    </row>
    <row r="7" spans="1:13">
      <c r="A7" s="46" t="s">
        <v>366</v>
      </c>
      <c r="B7" s="39"/>
      <c r="C7" s="39" t="s">
        <v>367</v>
      </c>
      <c r="D7" s="39"/>
      <c r="E7" s="237"/>
      <c r="F7" s="232" t="s">
        <v>446</v>
      </c>
      <c r="G7" s="233"/>
      <c r="H7" s="235"/>
      <c r="I7" s="232" t="s">
        <v>489</v>
      </c>
      <c r="J7" s="236"/>
      <c r="K7" s="137"/>
      <c r="L7" s="39"/>
      <c r="M7" s="39">
        <v>518</v>
      </c>
    </row>
    <row r="8" spans="1:13" ht="30" customHeight="1">
      <c r="A8" s="38" t="s">
        <v>153</v>
      </c>
      <c r="B8" s="56">
        <v>120</v>
      </c>
      <c r="C8" s="239"/>
      <c r="D8" s="239"/>
      <c r="E8" s="56">
        <f>SUM(E3:E7)</f>
        <v>120</v>
      </c>
      <c r="F8" s="239"/>
      <c r="G8" s="239"/>
      <c r="H8" s="56">
        <v>120</v>
      </c>
      <c r="I8" s="239"/>
      <c r="J8" s="239"/>
      <c r="K8" s="87">
        <f>SUM(K3:K7)</f>
        <v>120</v>
      </c>
      <c r="L8" s="56">
        <v>0</v>
      </c>
      <c r="M8" s="58"/>
    </row>
  </sheetData>
  <sheetProtection algorithmName="SHA-512" hashValue="x4Nkl1OwOJwFIy+2fYqUsA/CQBHzCMbs8qmdMMAJbgXjkRp8h/zqeYXTrlWBCJsgMWBA9GrEv4MrZN8PY9niXg==" saltValue="tcI3APqcZxJZiArj70f8ug==" spinCount="100000" sheet="1" objects="1" scenarios="1"/>
  <mergeCells count="7">
    <mergeCell ref="K1:M1"/>
    <mergeCell ref="B1:D1"/>
    <mergeCell ref="E1:G1"/>
    <mergeCell ref="C8:D8"/>
    <mergeCell ref="F8:G8"/>
    <mergeCell ref="I8:J8"/>
    <mergeCell ref="H1:J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25012-F2DD-46D9-BC22-484FA8314A83}">
  <sheetPr>
    <tabColor rgb="FF00B0F0"/>
  </sheetPr>
  <dimension ref="A1:R10"/>
  <sheetViews>
    <sheetView tabSelected="1" workbookViewId="0">
      <pane xSplit="3" ySplit="2" topLeftCell="D3" activePane="bottomRight" state="frozen"/>
      <selection pane="topRight" activeCell="D1" sqref="D1"/>
      <selection pane="bottomLeft" activeCell="A3" sqref="A3"/>
      <selection pane="bottomRight" activeCell="J3" sqref="J3"/>
    </sheetView>
  </sheetViews>
  <sheetFormatPr baseColWidth="10" defaultColWidth="9.140625" defaultRowHeight="15" customHeight="1"/>
  <cols>
    <col min="1" max="1" width="6.140625" bestFit="1" customWidth="1"/>
    <col min="2" max="2" width="38.140625" bestFit="1" customWidth="1"/>
    <col min="3" max="3" width="18.85546875" customWidth="1"/>
    <col min="4" max="4" width="8.42578125" bestFit="1" customWidth="1"/>
    <col min="5" max="5" width="9" bestFit="1" customWidth="1"/>
    <col min="6" max="6" width="11.7109375" customWidth="1"/>
    <col min="10" max="10" width="21.7109375" customWidth="1"/>
    <col min="11" max="11" width="8.42578125" bestFit="1" customWidth="1"/>
    <col min="12" max="12" width="9" bestFit="1" customWidth="1"/>
    <col min="13" max="13" width="7.7109375" bestFit="1" customWidth="1"/>
    <col min="14" max="14" width="19.7109375" customWidth="1"/>
    <col min="15" max="15" width="8.42578125" bestFit="1" customWidth="1"/>
    <col min="16" max="16" width="9" bestFit="1" customWidth="1"/>
    <col min="17" max="17" width="9.7109375" bestFit="1" customWidth="1"/>
    <col min="18" max="18" width="23.7109375" customWidth="1"/>
  </cols>
  <sheetData>
    <row r="1" spans="1:18" ht="30.6" customHeight="1">
      <c r="A1" s="363" t="s">
        <v>368</v>
      </c>
      <c r="B1" s="363" t="s">
        <v>369</v>
      </c>
      <c r="C1" s="364" t="s">
        <v>328</v>
      </c>
      <c r="D1" s="349" t="s">
        <v>155</v>
      </c>
      <c r="E1" s="348"/>
      <c r="F1" s="348"/>
      <c r="G1" s="349" t="s">
        <v>381</v>
      </c>
      <c r="H1" s="348"/>
      <c r="I1" s="348"/>
      <c r="J1" s="348"/>
      <c r="K1" s="274" t="s">
        <v>268</v>
      </c>
      <c r="L1" s="274"/>
      <c r="M1" s="274"/>
      <c r="N1" s="274"/>
      <c r="O1" s="359" t="s">
        <v>498</v>
      </c>
      <c r="P1" s="360"/>
      <c r="Q1" s="360"/>
      <c r="R1" s="361"/>
    </row>
    <row r="2" spans="1:18" ht="15" customHeight="1">
      <c r="A2" s="363"/>
      <c r="B2" s="363"/>
      <c r="C2" s="364"/>
      <c r="D2" s="11" t="s">
        <v>370</v>
      </c>
      <c r="E2" s="11" t="s">
        <v>371</v>
      </c>
      <c r="F2" s="6" t="s">
        <v>259</v>
      </c>
      <c r="G2" s="11" t="s">
        <v>370</v>
      </c>
      <c r="H2" s="11" t="s">
        <v>371</v>
      </c>
      <c r="I2" s="6" t="s">
        <v>259</v>
      </c>
      <c r="J2" s="6" t="s">
        <v>258</v>
      </c>
      <c r="K2" s="11" t="s">
        <v>370</v>
      </c>
      <c r="L2" s="11" t="s">
        <v>371</v>
      </c>
      <c r="M2" s="6" t="s">
        <v>259</v>
      </c>
      <c r="N2" s="2" t="s">
        <v>258</v>
      </c>
      <c r="O2" s="208" t="s">
        <v>370</v>
      </c>
      <c r="P2" s="11" t="s">
        <v>371</v>
      </c>
      <c r="Q2" s="6" t="s">
        <v>259</v>
      </c>
      <c r="R2" s="209" t="s">
        <v>258</v>
      </c>
    </row>
    <row r="3" spans="1:18" ht="192">
      <c r="A3" s="44" t="s">
        <v>372</v>
      </c>
      <c r="B3" s="8" t="s">
        <v>373</v>
      </c>
      <c r="C3" s="39">
        <v>2</v>
      </c>
      <c r="D3" s="40" t="s">
        <v>15</v>
      </c>
      <c r="E3" s="40">
        <v>0</v>
      </c>
      <c r="F3" s="40"/>
      <c r="G3" s="193" t="s">
        <v>12</v>
      </c>
      <c r="H3" s="40">
        <v>0</v>
      </c>
      <c r="I3" s="194" t="s">
        <v>450</v>
      </c>
      <c r="J3" s="195" t="s">
        <v>451</v>
      </c>
      <c r="K3" s="40" t="s">
        <v>12</v>
      </c>
      <c r="L3" s="40">
        <v>0</v>
      </c>
      <c r="M3" s="40">
        <v>319</v>
      </c>
      <c r="N3" s="199" t="s">
        <v>492</v>
      </c>
      <c r="O3" s="193" t="s">
        <v>12</v>
      </c>
      <c r="P3" s="40">
        <v>0</v>
      </c>
      <c r="Q3" s="40">
        <v>404</v>
      </c>
      <c r="R3" s="210" t="s">
        <v>570</v>
      </c>
    </row>
    <row r="4" spans="1:18" ht="86.25" customHeight="1">
      <c r="A4" s="44" t="s">
        <v>374</v>
      </c>
      <c r="B4" s="8" t="s">
        <v>375</v>
      </c>
      <c r="C4" s="39">
        <v>100</v>
      </c>
      <c r="D4" s="40" t="s">
        <v>12</v>
      </c>
      <c r="E4" s="40">
        <v>100</v>
      </c>
      <c r="F4" s="40">
        <v>560</v>
      </c>
      <c r="G4" s="40" t="s">
        <v>12</v>
      </c>
      <c r="H4" s="40">
        <v>100</v>
      </c>
      <c r="I4" s="40">
        <v>745</v>
      </c>
      <c r="J4" s="13"/>
      <c r="K4" s="40" t="s">
        <v>12</v>
      </c>
      <c r="L4" s="40">
        <v>100</v>
      </c>
      <c r="M4" s="40">
        <v>152</v>
      </c>
      <c r="N4" s="13"/>
      <c r="O4" s="193" t="s">
        <v>12</v>
      </c>
      <c r="P4" s="40">
        <v>0</v>
      </c>
      <c r="Q4" s="40" t="s">
        <v>571</v>
      </c>
      <c r="R4" s="195" t="s">
        <v>572</v>
      </c>
    </row>
    <row r="5" spans="1:18" ht="15" customHeight="1">
      <c r="A5" s="44" t="s">
        <v>376</v>
      </c>
      <c r="B5" s="8" t="s">
        <v>377</v>
      </c>
      <c r="C5" s="39">
        <v>30</v>
      </c>
      <c r="D5" s="40" t="s">
        <v>15</v>
      </c>
      <c r="E5" s="40">
        <v>0</v>
      </c>
      <c r="F5" s="40" t="s">
        <v>336</v>
      </c>
      <c r="G5" s="40" t="s">
        <v>15</v>
      </c>
      <c r="H5" s="40">
        <v>0</v>
      </c>
      <c r="I5" s="40" t="s">
        <v>336</v>
      </c>
      <c r="J5" s="13"/>
      <c r="K5" s="40" t="s">
        <v>15</v>
      </c>
      <c r="L5" s="40">
        <v>0</v>
      </c>
      <c r="M5" s="40"/>
      <c r="N5" s="13"/>
      <c r="O5" s="193" t="s">
        <v>12</v>
      </c>
      <c r="P5" s="40">
        <v>100</v>
      </c>
      <c r="Q5" s="40">
        <v>405</v>
      </c>
      <c r="R5" s="211"/>
    </row>
    <row r="6" spans="1:18" ht="15" customHeight="1" thickBot="1">
      <c r="A6" s="362" t="s">
        <v>378</v>
      </c>
      <c r="B6" s="362"/>
      <c r="C6" s="28"/>
      <c r="D6" s="28"/>
      <c r="E6" s="28">
        <f>SUM(E3:E5)</f>
        <v>100</v>
      </c>
      <c r="F6" s="28"/>
      <c r="G6" s="28"/>
      <c r="H6" s="28">
        <f>SUM(H3:H5)</f>
        <v>100</v>
      </c>
      <c r="I6" s="28"/>
      <c r="J6" s="43"/>
      <c r="K6" s="28"/>
      <c r="L6" s="28">
        <f>SUM(L3:L5)</f>
        <v>100</v>
      </c>
      <c r="M6" s="28"/>
      <c r="N6" s="42"/>
      <c r="O6" s="212"/>
      <c r="P6" s="213">
        <f>SUM(P3:P5)</f>
        <v>100</v>
      </c>
      <c r="Q6" s="213"/>
      <c r="R6" s="214"/>
    </row>
    <row r="7" spans="1:18" ht="15" customHeight="1">
      <c r="N7" s="41"/>
    </row>
    <row r="8" spans="1:18" ht="15" customHeight="1">
      <c r="N8" s="41"/>
    </row>
    <row r="9" spans="1:18" ht="15" customHeight="1">
      <c r="N9" s="41"/>
    </row>
    <row r="10" spans="1:18" ht="15" customHeight="1">
      <c r="N10" s="41"/>
    </row>
  </sheetData>
  <sheetProtection algorithmName="SHA-512" hashValue="YkdT6ZhxvoSapLWhHMdqTtv1CAIDvZ8/49XhxRz1JY4y4bPTIEgjj11E0QJeqCR6SC3iywrWCWlWm+LLm5DeQQ==" saltValue="HLNOlRUXpZpUwfi5rFO4LA==" spinCount="100000" sheet="1" objects="1" scenarios="1"/>
  <mergeCells count="8">
    <mergeCell ref="O1:R1"/>
    <mergeCell ref="G1:J1"/>
    <mergeCell ref="D1:F1"/>
    <mergeCell ref="A6:B6"/>
    <mergeCell ref="A1:A2"/>
    <mergeCell ref="B1:B2"/>
    <mergeCell ref="C1:C2"/>
    <mergeCell ref="K1:N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vt:i4>
      </vt:variant>
    </vt:vector>
  </HeadingPairs>
  <TitlesOfParts>
    <vt:vector size="21" baseType="lpstr">
      <vt:lpstr>3.3. Jurídica</vt:lpstr>
      <vt:lpstr>5,2. Fin y Org</vt:lpstr>
      <vt:lpstr>5.3.1. Experiencia</vt:lpstr>
      <vt:lpstr>5.3.3 trayectoria</vt:lpstr>
      <vt:lpstr>5.3.4. Centro de Servicios</vt:lpstr>
      <vt:lpstr>5.3.5 Puestos de trabajo</vt:lpstr>
      <vt:lpstr>5.3.6 Kit de Herramienta Básica</vt:lpstr>
      <vt:lpstr>5.3.7 Kit de Herramienta Especi</vt:lpstr>
      <vt:lpstr>5.3.8 CCTV</vt:lpstr>
      <vt:lpstr>5.3.9 Uso del suelo</vt:lpstr>
      <vt:lpstr>5.3.10 Concepto técnico de seg </vt:lpstr>
      <vt:lpstr>5.3.11. Cumplimiento de la norm</vt:lpstr>
      <vt:lpstr>5.3.12. Personal Mínimo Requeri</vt:lpstr>
      <vt:lpstr>5.4. Evaluación</vt:lpstr>
      <vt:lpstr>5.5.1. Económico</vt:lpstr>
      <vt:lpstr>5.5.2.1. Personal adicional </vt:lpstr>
      <vt:lpstr>5.5.2.2. Puestos de trabajo adi</vt:lpstr>
      <vt:lpstr>5.5.2.3. Certific de Distribuid</vt:lpstr>
      <vt:lpstr>5.5.2.4 MOTOGRUA</vt:lpstr>
      <vt:lpstr>5.5.3., 5.5.4., 5.5.5., Varios</vt:lpstr>
      <vt:lpstr>'5.3.12. Personal Mínimo Requeri'!Títulos_a_imprimir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Orlando Antonio Navarro Moncada</dc:creator>
  <cp:keywords/>
  <dc:description/>
  <cp:lastModifiedBy>Mónica Cecilia Erasso Cifuentes</cp:lastModifiedBy>
  <cp:revision/>
  <dcterms:created xsi:type="dcterms:W3CDTF">2026-06-09T13:21:03Z</dcterms:created>
  <dcterms:modified xsi:type="dcterms:W3CDTF">2026-09-21T17:56:18Z</dcterms:modified>
  <cp:category/>
  <cp:contentStatus/>
</cp:coreProperties>
</file>